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7515" windowHeight="6150" activeTab="2"/>
  </bookViews>
  <sheets>
    <sheet name="CALCOLO MEDIA" sheetId="9" r:id="rId1"/>
    <sheet name="25 11 2015" sheetId="8" r:id="rId2"/>
    <sheet name="bilancio 2020 2021 2022" sheetId="10" r:id="rId3"/>
    <sheet name="30 09 2014" sheetId="7" r:id="rId4"/>
    <sheet name="12 09 14" sheetId="6" r:id="rId5"/>
  </sheets>
  <calcPr calcId="124519"/>
</workbook>
</file>

<file path=xl/calcChain.xml><?xml version="1.0" encoding="utf-8"?>
<calcChain xmlns="http://schemas.openxmlformats.org/spreadsheetml/2006/main">
  <c r="I45" i="10"/>
  <c r="J26"/>
  <c r="J25"/>
  <c r="J14"/>
  <c r="I41" s="1"/>
  <c r="I42" s="1"/>
  <c r="H14"/>
  <c r="H45"/>
  <c r="G45"/>
  <c r="F45"/>
  <c r="I32"/>
  <c r="I26"/>
  <c r="I25"/>
  <c r="I14"/>
  <c r="H26"/>
  <c r="H25"/>
  <c r="G41"/>
  <c r="G42" s="1"/>
  <c r="G26"/>
  <c r="G25"/>
  <c r="G14"/>
  <c r="F41" s="1"/>
  <c r="F42" s="1"/>
  <c r="E45"/>
  <c r="F26"/>
  <c r="F25"/>
  <c r="F14"/>
  <c r="E41" s="1"/>
  <c r="E42" s="1"/>
  <c r="E26"/>
  <c r="E25"/>
  <c r="E14"/>
  <c r="F32" i="9"/>
  <c r="E32"/>
  <c r="D32"/>
  <c r="D32" i="10"/>
  <c r="D14"/>
  <c r="G14" i="8"/>
  <c r="G30"/>
  <c r="C63"/>
  <c r="F14"/>
  <c r="E14"/>
  <c r="D43"/>
  <c r="D44"/>
  <c r="F29"/>
  <c r="G29"/>
  <c r="E29"/>
  <c r="D14"/>
  <c r="G23" i="9"/>
  <c r="G24"/>
  <c r="G9"/>
  <c r="G10"/>
  <c r="G15"/>
  <c r="G16"/>
  <c r="G17"/>
  <c r="G18"/>
  <c r="G19"/>
  <c r="G20"/>
  <c r="G21"/>
  <c r="G22"/>
  <c r="G25"/>
  <c r="G26"/>
  <c r="E27"/>
  <c r="G6"/>
  <c r="G7"/>
  <c r="G8"/>
  <c r="G11"/>
  <c r="G5"/>
  <c r="F27"/>
  <c r="F12"/>
  <c r="E12"/>
  <c r="D27"/>
  <c r="G27"/>
  <c r="D29" i="8"/>
  <c r="D30" s="1"/>
  <c r="C38" s="1"/>
  <c r="C40" s="1"/>
  <c r="D12" i="9"/>
  <c r="G24" i="7"/>
  <c r="F24"/>
  <c r="E24"/>
  <c r="F11"/>
  <c r="F25"/>
  <c r="C54"/>
  <c r="G11"/>
  <c r="G25"/>
  <c r="C53"/>
  <c r="C55"/>
  <c r="D58"/>
  <c r="D59"/>
  <c r="D46"/>
  <c r="D47"/>
  <c r="E11"/>
  <c r="E25"/>
  <c r="D11"/>
  <c r="D25"/>
  <c r="C29"/>
  <c r="D24"/>
  <c r="F11" i="6"/>
  <c r="D45"/>
  <c r="D46"/>
  <c r="F24"/>
  <c r="C53"/>
  <c r="G11"/>
  <c r="G24"/>
  <c r="C52"/>
  <c r="C54"/>
  <c r="E11"/>
  <c r="E24"/>
  <c r="D11"/>
  <c r="D24"/>
  <c r="C28"/>
  <c r="D23"/>
  <c r="C40"/>
  <c r="D33"/>
  <c r="D34"/>
  <c r="D57"/>
  <c r="D58"/>
  <c r="C41" i="7"/>
  <c r="D28" i="9"/>
  <c r="E28"/>
  <c r="F28"/>
  <c r="G12"/>
  <c r="G28"/>
  <c r="D67" i="8"/>
  <c r="D68"/>
  <c r="C30" i="7"/>
  <c r="C31"/>
  <c r="C42"/>
  <c r="C43"/>
  <c r="C41" i="6"/>
  <c r="C42"/>
  <c r="C29"/>
  <c r="C30"/>
  <c r="D34" i="7"/>
  <c r="D35"/>
  <c r="F30" i="8"/>
  <c r="C62"/>
  <c r="C64"/>
  <c r="D55"/>
  <c r="D56"/>
  <c r="E30"/>
  <c r="C51"/>
  <c r="C50"/>
  <c r="C39"/>
  <c r="C52"/>
  <c r="D41" i="10"/>
  <c r="D42" s="1"/>
  <c r="G32" l="1"/>
  <c r="G33" s="1"/>
  <c r="F46" s="1"/>
  <c r="F47" s="1"/>
  <c r="J32"/>
  <c r="J33" s="1"/>
  <c r="I46" s="1"/>
  <c r="I47" s="1"/>
  <c r="H32"/>
  <c r="H33" s="1"/>
  <c r="I33"/>
  <c r="H46" s="1"/>
  <c r="H47" s="1"/>
  <c r="H41"/>
  <c r="H42" s="1"/>
  <c r="E32"/>
  <c r="E33" s="1"/>
  <c r="G46"/>
  <c r="G47" s="1"/>
  <c r="F32"/>
  <c r="F33" s="1"/>
  <c r="E46" s="1"/>
  <c r="E47" s="1"/>
  <c r="D33"/>
  <c r="D46"/>
  <c r="D47" s="1"/>
</calcChain>
</file>

<file path=xl/sharedStrings.xml><?xml version="1.0" encoding="utf-8"?>
<sst xmlns="http://schemas.openxmlformats.org/spreadsheetml/2006/main" count="217" uniqueCount="82">
  <si>
    <t>(Provincia di Palermo)</t>
  </si>
  <si>
    <t>SPESE INTERV. 01</t>
  </si>
  <si>
    <t>IRAP</t>
  </si>
  <si>
    <t>TOTALE SPESA PERSONALE</t>
  </si>
  <si>
    <t>a detrarre</t>
  </si>
  <si>
    <t>personale appartenente alle cat. Protette</t>
  </si>
  <si>
    <t>incentivi per il recupero ICI</t>
  </si>
  <si>
    <t>diritti di rogito</t>
  </si>
  <si>
    <t>incentivi proget. Art. 18  l.104/94</t>
  </si>
  <si>
    <t>personale distaccato (basile)</t>
  </si>
  <si>
    <t xml:space="preserve">arretrati al segretario comunale </t>
  </si>
  <si>
    <t>risultato segretario anno 2010</t>
  </si>
  <si>
    <t>spese non di personale</t>
  </si>
  <si>
    <t>totale con le detrazioni</t>
  </si>
  <si>
    <t>importi</t>
  </si>
  <si>
    <t>incidenza della spesa del personale/spesa corr. Tit. I</t>
  </si>
  <si>
    <t>differenza tra 2013/2014</t>
  </si>
  <si>
    <t>spesa del personale anno 2014</t>
  </si>
  <si>
    <t>differenza</t>
  </si>
  <si>
    <t xml:space="preserve">spesa corr. tit. I </t>
  </si>
  <si>
    <t>SPESE PER IL SEGRETARIO</t>
  </si>
  <si>
    <t xml:space="preserve"> </t>
  </si>
  <si>
    <t>TOTALE</t>
  </si>
  <si>
    <t>differenza tra 2014/2015</t>
  </si>
  <si>
    <t>spesa del personale anno 2015</t>
  </si>
  <si>
    <t>DETERMINAZIONE DELLA SPESA DEL PERSONALE ANNI 2014/2016</t>
  </si>
  <si>
    <t>differenza tra 2015/2016</t>
  </si>
  <si>
    <t>spesa del personale anno 2016</t>
  </si>
  <si>
    <t>SPESA PER CO.CO.CO. ASS. SOCIALE CAP. 34520</t>
  </si>
  <si>
    <t>SPESE INTERV. 03 BUONI PASTO (CAP. 12611)</t>
  </si>
  <si>
    <t>personale appartenente alle cat. Protette e disabili</t>
  </si>
  <si>
    <t>personale disabili nuove assunzioni (n.5)</t>
  </si>
  <si>
    <t>*</t>
  </si>
  <si>
    <t>* N.B. Nel calcolo della spesa del personale anno 2013, la L. 17/90 risulta impegnata per € 26.155,30;</t>
  </si>
  <si>
    <t>La previsione nel bilancio 2014 e pluriennale L.17/90 è pari ad € 50.000,00 con una maggiore spesa</t>
  </si>
  <si>
    <t>di € 23.844,70.</t>
  </si>
  <si>
    <t>* anno 2016 la spesa del personale a tempo determinato è stata ridotta del 10%</t>
  </si>
  <si>
    <t xml:space="preserve">  </t>
  </si>
  <si>
    <t>media 2012/2014</t>
  </si>
  <si>
    <t>MEDIA 2012/2014</t>
  </si>
  <si>
    <t>formazione e aggiornamento professionale</t>
  </si>
  <si>
    <t>missioni al personale</t>
  </si>
  <si>
    <t>DETERMINAZIONE DELLA SPESA DEL PERSONALE ANNI 2015/2016/2017</t>
  </si>
  <si>
    <t>differenza tra 2016/2017</t>
  </si>
  <si>
    <t>spesa del personale anno 2017</t>
  </si>
  <si>
    <t>diritti di rogito (cap.860)</t>
  </si>
  <si>
    <t>senza rimb.segr.e rag.</t>
  </si>
  <si>
    <t>missioni al personale    cap.12612/22412</t>
  </si>
  <si>
    <t>irap: importo al netto di tasse e bolli -siae 2015  € 14.050,00</t>
  </si>
  <si>
    <t>"                      "                              2016       € 11.190,00</t>
  </si>
  <si>
    <t xml:space="preserve"> "                       "                             2017     €  11.250,00</t>
  </si>
  <si>
    <t>SPESE PER IL SEGRETARIO (cap.1560)</t>
  </si>
  <si>
    <t>rimborso comune x segretario+rag.(propsetto)</t>
  </si>
  <si>
    <t>pers.onale cat. Protette e disabili (iacona-giordano)</t>
  </si>
  <si>
    <t>a detrarre fes 2014 reimputato nel 2015</t>
  </si>
  <si>
    <t>incentivi per il recupero ICI (cap.2520+2521)</t>
  </si>
  <si>
    <t>incentivi proget. Art. 18  l.104/94 (cap.3640+3600)</t>
  </si>
  <si>
    <t>personale distaccato (basile)cap. (E1840)</t>
  </si>
  <si>
    <t>debito fuori bilancio vigili</t>
  </si>
  <si>
    <t>spese non di personale - debito vigili</t>
  </si>
  <si>
    <t>media 2011/2013</t>
  </si>
  <si>
    <t xml:space="preserve">pers.onale cat. Protette e disabili </t>
  </si>
  <si>
    <t>incidenza percentuale</t>
  </si>
  <si>
    <t>tit. 1</t>
  </si>
  <si>
    <t>%</t>
  </si>
  <si>
    <t>altre spese (segret anno 2014) elezioni</t>
  </si>
  <si>
    <t xml:space="preserve">incidenza della spesa del personale/spesa corr. Tit. I </t>
  </si>
  <si>
    <t>diritti di rogito (cap. 700/ cap 860)</t>
  </si>
  <si>
    <t>RENDICONTO 2016</t>
  </si>
  <si>
    <t>RENDICONTO 2017</t>
  </si>
  <si>
    <t>legge 17/90 anni 2013 /2014 e potenziamento viabilità</t>
  </si>
  <si>
    <t>spese non di personale -  BUONI PASTO ANNI PREGRESSI</t>
  </si>
  <si>
    <t>RENDICONTO 2018</t>
  </si>
  <si>
    <t>BILANCIO 2020</t>
  </si>
  <si>
    <t>BILANCIO 2021</t>
  </si>
  <si>
    <t>BILANCIO 2022</t>
  </si>
  <si>
    <t xml:space="preserve">spese di personale che gravano sul PON-SIA </t>
  </si>
  <si>
    <t>spese di personale di competenza esercizi pregressi</t>
  </si>
  <si>
    <t>spesa del personale</t>
  </si>
  <si>
    <t xml:space="preserve">spesa del personale  con detrazioni  </t>
  </si>
  <si>
    <t>DETERMINAZIONE DELLA SPESA DEL PERSONALE      allegato  A)</t>
  </si>
  <si>
    <t>approvazione piano triennale del fabbisogno del personale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</si>
</sst>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9">
    <font>
      <sz val="10"/>
      <name val="Arial"/>
    </font>
    <font>
      <i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0" borderId="0" xfId="0" applyNumberFormat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2" fontId="0" fillId="0" borderId="1" xfId="0" applyNumberFormat="1" applyBorder="1"/>
    <xf numFmtId="0" fontId="0" fillId="0" borderId="1" xfId="0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0" borderId="2" xfId="0" applyFont="1" applyBorder="1"/>
    <xf numFmtId="0" fontId="4" fillId="0" borderId="0" xfId="0" applyFo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4" fontId="0" fillId="0" borderId="9" xfId="0" applyNumberFormat="1" applyBorder="1"/>
    <xf numFmtId="0" fontId="0" fillId="0" borderId="0" xfId="0" applyAlignment="1">
      <alignment horizontal="center"/>
    </xf>
    <xf numFmtId="0" fontId="0" fillId="0" borderId="0" xfId="0" applyBorder="1" applyAlignment="1"/>
    <xf numFmtId="4" fontId="2" fillId="0" borderId="0" xfId="0" applyNumberFormat="1" applyFont="1" applyBorder="1"/>
    <xf numFmtId="164" fontId="0" fillId="0" borderId="0" xfId="0" applyNumberFormat="1"/>
    <xf numFmtId="4" fontId="5" fillId="2" borderId="1" xfId="0" applyNumberFormat="1" applyFont="1" applyFill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5" fillId="0" borderId="1" xfId="0" applyNumberFormat="1" applyFont="1" applyBorder="1"/>
    <xf numFmtId="4" fontId="5" fillId="0" borderId="9" xfId="0" applyNumberFormat="1" applyFont="1" applyBorder="1"/>
    <xf numFmtId="0" fontId="5" fillId="0" borderId="1" xfId="0" applyFont="1" applyBorder="1" applyAlignment="1"/>
    <xf numFmtId="4" fontId="6" fillId="0" borderId="1" xfId="0" applyNumberFormat="1" applyFont="1" applyBorder="1"/>
    <xf numFmtId="4" fontId="6" fillId="2" borderId="1" xfId="0" applyNumberFormat="1" applyFont="1" applyFill="1" applyBorder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" xfId="0" applyFont="1" applyBorder="1"/>
    <xf numFmtId="0" fontId="5" fillId="0" borderId="0" xfId="0" applyFont="1" applyBorder="1" applyAlignment="1"/>
    <xf numFmtId="4" fontId="6" fillId="0" borderId="0" xfId="0" applyNumberFormat="1" applyFont="1" applyBorder="1"/>
    <xf numFmtId="0" fontId="6" fillId="0" borderId="0" xfId="0" applyNumberFormat="1" applyFont="1" applyBorder="1"/>
    <xf numFmtId="4" fontId="7" fillId="0" borderId="1" xfId="0" applyNumberFormat="1" applyFont="1" applyFill="1" applyBorder="1"/>
    <xf numFmtId="0" fontId="5" fillId="0" borderId="2" xfId="0" applyFont="1" applyBorder="1"/>
    <xf numFmtId="0" fontId="5" fillId="0" borderId="0" xfId="0" applyFont="1" applyBorder="1"/>
    <xf numFmtId="0" fontId="5" fillId="0" borderId="3" xfId="0" applyFont="1" applyBorder="1"/>
    <xf numFmtId="4" fontId="5" fillId="0" borderId="1" xfId="0" applyNumberFormat="1" applyFont="1" applyFill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1" xfId="0" applyFont="1" applyBorder="1" applyAlignment="1"/>
    <xf numFmtId="0" fontId="6" fillId="0" borderId="7" xfId="0" applyFont="1" applyBorder="1" applyAlignment="1"/>
    <xf numFmtId="0" fontId="6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2" fillId="0" borderId="1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10" xfId="0" applyBorder="1" applyAlignment="1"/>
    <xf numFmtId="0" fontId="0" fillId="0" borderId="0" xfId="0" applyBorder="1" applyAlignment="1"/>
    <xf numFmtId="0" fontId="4" fillId="0" borderId="1" xfId="0" applyFont="1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0" borderId="7" xfId="0" applyFont="1" applyBorder="1" applyAlignment="1"/>
    <xf numFmtId="0" fontId="2" fillId="0" borderId="9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0" borderId="13" xfId="0" applyFont="1" applyBorder="1" applyAlignment="1"/>
    <xf numFmtId="0" fontId="5" fillId="0" borderId="1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6" fillId="0" borderId="0" xfId="0" applyFont="1" applyAlignment="1">
      <alignment horizontal="center"/>
    </xf>
    <xf numFmtId="0" fontId="5" fillId="0" borderId="10" xfId="0" applyFont="1" applyBorder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opLeftCell="A13" workbookViewId="0">
      <selection activeCell="G33" sqref="G33"/>
    </sheetView>
  </sheetViews>
  <sheetFormatPr defaultRowHeight="12.75"/>
  <cols>
    <col min="3" max="3" width="32" customWidth="1"/>
    <col min="4" max="4" width="21.42578125" customWidth="1"/>
    <col min="5" max="5" width="24.85546875" customWidth="1"/>
    <col min="6" max="6" width="27.85546875" customWidth="1"/>
    <col min="7" max="7" width="17.7109375" customWidth="1"/>
  </cols>
  <sheetData>
    <row r="2" spans="1:7">
      <c r="A2" s="58"/>
      <c r="B2" s="58"/>
      <c r="C2" s="58"/>
      <c r="D2" s="58"/>
    </row>
    <row r="3" spans="1:7">
      <c r="A3" s="1"/>
      <c r="B3" s="1"/>
      <c r="C3" s="1"/>
      <c r="D3" s="1"/>
      <c r="F3" s="1"/>
    </row>
    <row r="4" spans="1:7">
      <c r="D4" s="18">
        <v>2012</v>
      </c>
      <c r="E4" s="18">
        <v>2013</v>
      </c>
      <c r="F4" s="18">
        <v>2014</v>
      </c>
      <c r="G4" s="14" t="s">
        <v>39</v>
      </c>
    </row>
    <row r="5" spans="1:7">
      <c r="A5" s="59" t="s">
        <v>1</v>
      </c>
      <c r="B5" s="59"/>
      <c r="C5" s="59"/>
      <c r="D5" s="4">
        <v>3235038.08</v>
      </c>
      <c r="E5" s="4">
        <v>2946744.87</v>
      </c>
      <c r="F5" s="4">
        <v>2847855.38</v>
      </c>
      <c r="G5" s="4">
        <f>(F5+D5+E5)/3</f>
        <v>3009879.4433333334</v>
      </c>
    </row>
    <row r="6" spans="1:7">
      <c r="A6" s="59" t="s">
        <v>2</v>
      </c>
      <c r="B6" s="59"/>
      <c r="C6" s="59"/>
      <c r="D6" s="4">
        <v>196061.67</v>
      </c>
      <c r="E6" s="4">
        <v>182690.01</v>
      </c>
      <c r="F6" s="4">
        <v>181271.99</v>
      </c>
      <c r="G6" s="4">
        <f t="shared" ref="G6:G26" si="0">(F6+D6+E6)/3</f>
        <v>186674.55666666667</v>
      </c>
    </row>
    <row r="7" spans="1:7">
      <c r="A7" s="59" t="s">
        <v>20</v>
      </c>
      <c r="B7" s="59"/>
      <c r="C7" s="59"/>
      <c r="D7" s="4">
        <v>18413.189999999999</v>
      </c>
      <c r="E7" s="4">
        <v>55203.97</v>
      </c>
      <c r="F7" s="4">
        <v>14041.64</v>
      </c>
      <c r="G7" s="4">
        <f t="shared" si="0"/>
        <v>29219.600000000002</v>
      </c>
    </row>
    <row r="8" spans="1:7">
      <c r="A8" s="59" t="s">
        <v>29</v>
      </c>
      <c r="B8" s="59"/>
      <c r="C8" s="59"/>
      <c r="D8" s="4">
        <v>21500</v>
      </c>
      <c r="E8" s="4">
        <v>9000</v>
      </c>
      <c r="F8" s="4">
        <v>8674.0400000000009</v>
      </c>
      <c r="G8" s="4">
        <f t="shared" si="0"/>
        <v>13058.013333333334</v>
      </c>
    </row>
    <row r="9" spans="1:7">
      <c r="A9" s="19" t="s">
        <v>40</v>
      </c>
      <c r="B9" s="17"/>
      <c r="C9" s="17"/>
      <c r="D9" s="4">
        <v>2124.8200000000002</v>
      </c>
      <c r="E9" s="4">
        <v>2124.8200000000002</v>
      </c>
      <c r="F9" s="4">
        <v>2124.8200000000002</v>
      </c>
      <c r="G9" s="4">
        <f t="shared" si="0"/>
        <v>2124.8200000000002</v>
      </c>
    </row>
    <row r="10" spans="1:7">
      <c r="A10" s="19" t="s">
        <v>41</v>
      </c>
      <c r="B10" s="17"/>
      <c r="C10" s="17"/>
      <c r="D10" s="4">
        <v>1772</v>
      </c>
      <c r="E10" s="4">
        <v>1772</v>
      </c>
      <c r="F10" s="4">
        <v>1772</v>
      </c>
      <c r="G10" s="4">
        <f t="shared" si="0"/>
        <v>1772</v>
      </c>
    </row>
    <row r="11" spans="1:7">
      <c r="A11" s="59" t="s">
        <v>28</v>
      </c>
      <c r="B11" s="59"/>
      <c r="C11" s="59"/>
      <c r="D11" s="4"/>
      <c r="E11" s="4">
        <v>12522.61</v>
      </c>
      <c r="F11" s="4">
        <v>17776</v>
      </c>
      <c r="G11" s="4">
        <f t="shared" si="0"/>
        <v>10099.536666666667</v>
      </c>
    </row>
    <row r="12" spans="1:7">
      <c r="A12" s="59" t="s">
        <v>3</v>
      </c>
      <c r="B12" s="59"/>
      <c r="C12" s="59"/>
      <c r="D12" s="15">
        <f>SUM(D5:D11)</f>
        <v>3474909.76</v>
      </c>
      <c r="E12" s="15">
        <f>SUM(E5:E11)</f>
        <v>3210058.28</v>
      </c>
      <c r="F12" s="15">
        <f>SUM(F5:F11)</f>
        <v>3073515.87</v>
      </c>
      <c r="G12" s="15">
        <f t="shared" si="0"/>
        <v>3252827.97</v>
      </c>
    </row>
    <row r="13" spans="1:7">
      <c r="A13" s="59" t="s">
        <v>4</v>
      </c>
      <c r="B13" s="59"/>
      <c r="C13" s="59"/>
      <c r="D13" s="4"/>
      <c r="E13" s="4"/>
      <c r="F13" s="4"/>
      <c r="G13" s="4"/>
    </row>
    <row r="14" spans="1:7">
      <c r="A14" s="60"/>
      <c r="B14" s="61"/>
      <c r="C14" s="62"/>
      <c r="D14" s="4"/>
      <c r="E14" s="4"/>
      <c r="F14" s="4"/>
      <c r="G14" s="4"/>
    </row>
    <row r="15" spans="1:7">
      <c r="A15" s="59" t="s">
        <v>30</v>
      </c>
      <c r="B15" s="59"/>
      <c r="C15" s="59"/>
      <c r="D15" s="4">
        <v>95717.81</v>
      </c>
      <c r="E15" s="4">
        <v>58146.6</v>
      </c>
      <c r="F15" s="4">
        <v>53692.160000000003</v>
      </c>
      <c r="G15" s="4">
        <f t="shared" si="0"/>
        <v>69185.523333333331</v>
      </c>
    </row>
    <row r="16" spans="1:7">
      <c r="A16" s="17" t="s">
        <v>31</v>
      </c>
      <c r="B16" s="17"/>
      <c r="C16" s="17"/>
      <c r="D16" s="4"/>
      <c r="E16" s="4"/>
      <c r="F16" s="4"/>
      <c r="G16" s="4">
        <f t="shared" si="0"/>
        <v>0</v>
      </c>
    </row>
    <row r="17" spans="1:7">
      <c r="A17" s="59" t="s">
        <v>6</v>
      </c>
      <c r="B17" s="59"/>
      <c r="C17" s="59"/>
      <c r="D17" s="4">
        <v>59999.98</v>
      </c>
      <c r="E17" s="4">
        <v>19530</v>
      </c>
      <c r="F17" s="4">
        <v>19530</v>
      </c>
      <c r="G17" s="4">
        <f t="shared" si="0"/>
        <v>33019.993333333339</v>
      </c>
    </row>
    <row r="18" spans="1:7">
      <c r="A18" s="59" t="s">
        <v>7</v>
      </c>
      <c r="B18" s="59"/>
      <c r="C18" s="59"/>
      <c r="D18" s="4">
        <v>1977.02</v>
      </c>
      <c r="E18" s="4">
        <v>0</v>
      </c>
      <c r="F18" s="4">
        <v>1886.14</v>
      </c>
      <c r="G18" s="4">
        <f t="shared" si="0"/>
        <v>1287.72</v>
      </c>
    </row>
    <row r="19" spans="1:7">
      <c r="A19" s="59" t="s">
        <v>8</v>
      </c>
      <c r="B19" s="59"/>
      <c r="C19" s="59"/>
      <c r="D19" s="4">
        <v>60000</v>
      </c>
      <c r="E19" s="4">
        <v>0</v>
      </c>
      <c r="F19" s="4">
        <v>0</v>
      </c>
      <c r="G19" s="4">
        <f t="shared" si="0"/>
        <v>20000</v>
      </c>
    </row>
    <row r="20" spans="1:7">
      <c r="A20" s="59" t="s">
        <v>9</v>
      </c>
      <c r="B20" s="59"/>
      <c r="C20" s="59"/>
      <c r="D20" s="4">
        <v>38626.269999999997</v>
      </c>
      <c r="E20" s="4">
        <v>43054.14</v>
      </c>
      <c r="F20" s="4">
        <v>53483.66</v>
      </c>
      <c r="G20" s="4">
        <f t="shared" si="0"/>
        <v>45054.69</v>
      </c>
    </row>
    <row r="21" spans="1:7">
      <c r="A21" s="59"/>
      <c r="B21" s="59"/>
      <c r="C21" s="59"/>
      <c r="D21" s="4"/>
      <c r="E21" s="4"/>
      <c r="F21" s="4"/>
      <c r="G21" s="4">
        <f t="shared" si="0"/>
        <v>0</v>
      </c>
    </row>
    <row r="22" spans="1:7">
      <c r="A22" s="59" t="s">
        <v>10</v>
      </c>
      <c r="B22" s="59"/>
      <c r="C22" s="59"/>
      <c r="D22" s="4">
        <v>51.57</v>
      </c>
      <c r="E22" s="4">
        <v>0</v>
      </c>
      <c r="F22" s="4">
        <v>0</v>
      </c>
      <c r="G22" s="4">
        <f t="shared" si="0"/>
        <v>17.190000000000001</v>
      </c>
    </row>
    <row r="23" spans="1:7">
      <c r="A23" s="19" t="s">
        <v>40</v>
      </c>
      <c r="B23" s="17"/>
      <c r="C23" s="17"/>
      <c r="D23" s="4">
        <v>2124.8200000000002</v>
      </c>
      <c r="E23" s="4">
        <v>2124.8200000000002</v>
      </c>
      <c r="F23" s="4">
        <v>2124.8200000000002</v>
      </c>
      <c r="G23" s="4">
        <f t="shared" si="0"/>
        <v>2124.8200000000002</v>
      </c>
    </row>
    <row r="24" spans="1:7">
      <c r="A24" s="19" t="s">
        <v>41</v>
      </c>
      <c r="B24" s="17"/>
      <c r="C24" s="17"/>
      <c r="D24" s="4">
        <v>1772</v>
      </c>
      <c r="E24" s="4">
        <v>1772</v>
      </c>
      <c r="F24" s="4">
        <v>1772</v>
      </c>
      <c r="G24" s="4">
        <f t="shared" si="0"/>
        <v>1772</v>
      </c>
    </row>
    <row r="25" spans="1:7">
      <c r="A25" s="59" t="s">
        <v>11</v>
      </c>
      <c r="B25" s="59"/>
      <c r="C25" s="59"/>
      <c r="D25" s="4">
        <v>8500</v>
      </c>
      <c r="E25" s="4">
        <v>9484.86</v>
      </c>
      <c r="F25" s="4">
        <v>0</v>
      </c>
      <c r="G25" s="4">
        <f t="shared" si="0"/>
        <v>5994.9533333333338</v>
      </c>
    </row>
    <row r="26" spans="1:7">
      <c r="A26" s="59" t="s">
        <v>12</v>
      </c>
      <c r="B26" s="59"/>
      <c r="C26" s="59"/>
      <c r="D26" s="4">
        <v>268</v>
      </c>
      <c r="E26" s="4">
        <v>3067.75</v>
      </c>
      <c r="F26" s="4">
        <v>0</v>
      </c>
      <c r="G26" s="4">
        <f t="shared" si="0"/>
        <v>1111.9166666666667</v>
      </c>
    </row>
    <row r="27" spans="1:7">
      <c r="A27" s="2"/>
      <c r="B27" s="2"/>
      <c r="C27" s="2" t="s">
        <v>22</v>
      </c>
      <c r="D27" s="4">
        <f>SUM(D15:D26)</f>
        <v>269037.46999999997</v>
      </c>
      <c r="E27" s="4">
        <f>SUM(E15:E26)</f>
        <v>137180.17000000001</v>
      </c>
      <c r="F27" s="4">
        <f>SUM(F15:F26)</f>
        <v>132488.78000000003</v>
      </c>
      <c r="G27" s="4">
        <f>(+D27+E27+F27)/3</f>
        <v>179568.80666666667</v>
      </c>
    </row>
    <row r="28" spans="1:7">
      <c r="A28" s="63" t="s">
        <v>13</v>
      </c>
      <c r="B28" s="63"/>
      <c r="C28" s="63"/>
      <c r="D28" s="15">
        <f>D12-D27</f>
        <v>3205872.29</v>
      </c>
      <c r="E28" s="15">
        <f>E12-E27</f>
        <v>3072878.11</v>
      </c>
      <c r="F28" s="15">
        <f>F12-F27</f>
        <v>2941027.09</v>
      </c>
      <c r="G28" s="15">
        <f>G12-G27</f>
        <v>3073259.1633333336</v>
      </c>
    </row>
    <row r="30" spans="1:7">
      <c r="A30" t="s">
        <v>62</v>
      </c>
    </row>
    <row r="31" spans="1:7">
      <c r="A31" t="s">
        <v>63</v>
      </c>
      <c r="D31" s="29">
        <v>7180358.8399999999</v>
      </c>
      <c r="E31" s="29">
        <v>6987549.71</v>
      </c>
      <c r="F31" s="29">
        <v>6184155.2300000004</v>
      </c>
    </row>
    <row r="32" spans="1:7">
      <c r="A32" t="s">
        <v>64</v>
      </c>
      <c r="D32" s="29">
        <f>D12/D31*100</f>
        <v>48.394653212067041</v>
      </c>
      <c r="E32" s="29">
        <f>E12/E31*100</f>
        <v>45.93968434179483</v>
      </c>
      <c r="F32" s="29">
        <f>F12/F31*100</f>
        <v>49.699849950241301</v>
      </c>
    </row>
  </sheetData>
  <mergeCells count="19">
    <mergeCell ref="A17:C17"/>
    <mergeCell ref="A18:C18"/>
    <mergeCell ref="A25:C25"/>
    <mergeCell ref="A26:C26"/>
    <mergeCell ref="A28:C2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2:D2"/>
    <mergeCell ref="A5:C5"/>
    <mergeCell ref="A6:C6"/>
    <mergeCell ref="A7:C7"/>
    <mergeCell ref="A8:C8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workbookViewId="0">
      <selection activeCell="D42" sqref="D42"/>
    </sheetView>
  </sheetViews>
  <sheetFormatPr defaultRowHeight="12.75"/>
  <cols>
    <col min="2" max="2" width="18.28515625" customWidth="1"/>
    <col min="3" max="3" width="19.5703125" customWidth="1"/>
    <col min="4" max="4" width="16.85546875" customWidth="1"/>
    <col min="5" max="5" width="19.7109375" customWidth="1"/>
    <col min="6" max="6" width="16.85546875" customWidth="1"/>
    <col min="7" max="7" width="17.42578125" customWidth="1"/>
  </cols>
  <sheetData>
    <row r="1" spans="1:10" ht="18.75">
      <c r="A1" s="64"/>
      <c r="B1" s="65"/>
      <c r="C1" s="65"/>
      <c r="D1" s="65"/>
      <c r="E1" s="65"/>
      <c r="F1" s="65"/>
    </row>
    <row r="2" spans="1:10" ht="13.5" customHeight="1"/>
    <row r="3" spans="1:10" ht="20.100000000000001" customHeight="1">
      <c r="A3" s="58" t="s">
        <v>42</v>
      </c>
      <c r="B3" s="58"/>
      <c r="C3" s="58"/>
      <c r="D3" s="58"/>
      <c r="E3" s="58"/>
    </row>
    <row r="4" spans="1:10" ht="20.100000000000001" customHeight="1">
      <c r="A4" s="1"/>
      <c r="B4" s="1"/>
      <c r="C4" s="1"/>
      <c r="D4" s="1"/>
      <c r="E4" s="1"/>
    </row>
    <row r="5" spans="1:10" ht="20.100000000000001" customHeight="1">
      <c r="D5" s="3" t="s">
        <v>38</v>
      </c>
      <c r="E5" s="14">
        <v>2015</v>
      </c>
      <c r="F5" s="14">
        <v>2016</v>
      </c>
      <c r="G5" s="14">
        <v>2017</v>
      </c>
    </row>
    <row r="6" spans="1:10" ht="20.100000000000001" customHeight="1">
      <c r="A6" s="66" t="s">
        <v>1</v>
      </c>
      <c r="B6" s="66"/>
      <c r="C6" s="66"/>
      <c r="D6" s="4">
        <v>3009879.44</v>
      </c>
      <c r="E6" s="4">
        <v>2969623.66</v>
      </c>
      <c r="F6" s="4"/>
      <c r="G6" s="4"/>
    </row>
    <row r="7" spans="1:10" ht="20.100000000000001" customHeight="1">
      <c r="A7" s="59" t="s">
        <v>2</v>
      </c>
      <c r="B7" s="59"/>
      <c r="C7" s="59"/>
      <c r="D7" s="25">
        <v>186674.56</v>
      </c>
      <c r="E7" s="4">
        <v>190134.93</v>
      </c>
      <c r="F7" s="4"/>
      <c r="G7" s="4"/>
    </row>
    <row r="8" spans="1:10" ht="20.100000000000001" customHeight="1">
      <c r="A8" s="59" t="s">
        <v>51</v>
      </c>
      <c r="B8" s="59"/>
      <c r="C8" s="59"/>
      <c r="D8" s="4">
        <v>29219.599999999999</v>
      </c>
      <c r="E8" s="4">
        <v>30541.09</v>
      </c>
      <c r="F8" s="4"/>
      <c r="G8" s="4"/>
    </row>
    <row r="9" spans="1:10" ht="20.100000000000001" customHeight="1">
      <c r="A9" s="59" t="s">
        <v>29</v>
      </c>
      <c r="B9" s="59"/>
      <c r="C9" s="59"/>
      <c r="D9" s="4">
        <v>13058.01</v>
      </c>
      <c r="E9" s="4">
        <v>15000</v>
      </c>
      <c r="F9" s="4"/>
      <c r="G9" s="4"/>
    </row>
    <row r="10" spans="1:10" ht="20.100000000000001" customHeight="1">
      <c r="A10" s="19" t="s">
        <v>40</v>
      </c>
      <c r="B10" s="17"/>
      <c r="C10" s="17"/>
      <c r="D10" s="4">
        <v>2124.8200000000002</v>
      </c>
      <c r="E10" s="4">
        <v>600</v>
      </c>
      <c r="F10" s="4"/>
      <c r="G10" s="4"/>
    </row>
    <row r="11" spans="1:10" ht="20.100000000000001" customHeight="1">
      <c r="A11" s="19" t="s">
        <v>47</v>
      </c>
      <c r="B11" s="17"/>
      <c r="C11" s="17"/>
      <c r="D11" s="4">
        <v>1772</v>
      </c>
      <c r="E11" s="4">
        <v>6268.4</v>
      </c>
      <c r="F11" s="4"/>
      <c r="G11" s="4"/>
    </row>
    <row r="12" spans="1:10" ht="20.100000000000001" customHeight="1">
      <c r="A12" s="19" t="s">
        <v>58</v>
      </c>
      <c r="B12" s="17"/>
      <c r="C12" s="17"/>
      <c r="D12" s="4"/>
      <c r="E12" s="4">
        <v>9638.56</v>
      </c>
      <c r="F12" s="4"/>
      <c r="G12" s="4"/>
    </row>
    <row r="13" spans="1:10" ht="20.100000000000001" customHeight="1">
      <c r="A13" s="59" t="s">
        <v>28</v>
      </c>
      <c r="B13" s="59"/>
      <c r="C13" s="59"/>
      <c r="D13" s="4">
        <v>10099.540000000001</v>
      </c>
      <c r="E13" s="4">
        <v>13327.19</v>
      </c>
      <c r="F13" s="4"/>
      <c r="G13" s="4"/>
    </row>
    <row r="14" spans="1:10" ht="20.100000000000001" customHeight="1">
      <c r="A14" s="59" t="s">
        <v>3</v>
      </c>
      <c r="B14" s="59"/>
      <c r="C14" s="59"/>
      <c r="D14" s="15">
        <f>SUM(D6:D13)</f>
        <v>3252827.9699999997</v>
      </c>
      <c r="E14" s="15">
        <f>SUM(E6:E13)</f>
        <v>3235133.83</v>
      </c>
      <c r="F14" s="15">
        <f>SUM(F6:F13)</f>
        <v>0</v>
      </c>
      <c r="G14" s="15">
        <f>SUM(G6:G13)</f>
        <v>0</v>
      </c>
    </row>
    <row r="15" spans="1:10" ht="20.100000000000001" customHeight="1">
      <c r="A15" s="59" t="s">
        <v>4</v>
      </c>
      <c r="B15" s="59"/>
      <c r="C15" s="59"/>
      <c r="D15" s="4"/>
      <c r="E15" s="4"/>
      <c r="F15" s="4"/>
      <c r="G15" s="4"/>
    </row>
    <row r="16" spans="1:10" ht="20.100000000000001" customHeight="1">
      <c r="A16" s="60" t="s">
        <v>52</v>
      </c>
      <c r="B16" s="61"/>
      <c r="C16" s="62"/>
      <c r="D16" s="4"/>
      <c r="E16" s="4">
        <v>36007.15</v>
      </c>
      <c r="F16" s="4"/>
      <c r="G16" s="4"/>
      <c r="J16" t="s">
        <v>37</v>
      </c>
    </row>
    <row r="17" spans="1:10" ht="20.100000000000001" customHeight="1">
      <c r="A17" s="59" t="s">
        <v>53</v>
      </c>
      <c r="B17" s="59"/>
      <c r="C17" s="59"/>
      <c r="D17" s="4">
        <v>69185.52</v>
      </c>
      <c r="E17" s="4">
        <v>53692.160000000003</v>
      </c>
      <c r="F17" s="4"/>
      <c r="G17" s="4"/>
      <c r="J17" t="s">
        <v>37</v>
      </c>
    </row>
    <row r="18" spans="1:10" ht="20.100000000000001" customHeight="1">
      <c r="A18" s="17" t="s">
        <v>31</v>
      </c>
      <c r="B18" s="17"/>
      <c r="C18" s="17"/>
      <c r="D18" s="4"/>
      <c r="E18" s="4"/>
      <c r="F18" s="4"/>
      <c r="G18" s="4"/>
    </row>
    <row r="19" spans="1:10" ht="20.100000000000001" customHeight="1">
      <c r="A19" s="59" t="s">
        <v>55</v>
      </c>
      <c r="B19" s="59"/>
      <c r="C19" s="59"/>
      <c r="D19" s="4">
        <v>33019.99</v>
      </c>
      <c r="E19" s="4">
        <v>18737.11</v>
      </c>
      <c r="F19" s="4"/>
      <c r="G19" s="4"/>
    </row>
    <row r="20" spans="1:10" ht="20.100000000000001" customHeight="1">
      <c r="A20" s="59" t="s">
        <v>45</v>
      </c>
      <c r="B20" s="59"/>
      <c r="C20" s="59"/>
      <c r="D20" s="4">
        <v>1287.72</v>
      </c>
      <c r="E20" s="4">
        <v>2976.51</v>
      </c>
      <c r="F20" s="4"/>
      <c r="G20" s="4"/>
    </row>
    <row r="21" spans="1:10" ht="20.100000000000001" customHeight="1">
      <c r="A21" s="59" t="s">
        <v>56</v>
      </c>
      <c r="B21" s="59"/>
      <c r="C21" s="59"/>
      <c r="D21" s="4">
        <v>20000</v>
      </c>
      <c r="E21" s="4">
        <v>5269.76</v>
      </c>
      <c r="F21" s="4"/>
      <c r="G21" s="4"/>
    </row>
    <row r="22" spans="1:10" ht="20.100000000000001" customHeight="1">
      <c r="A22" s="59" t="s">
        <v>57</v>
      </c>
      <c r="B22" s="59"/>
      <c r="C22" s="59"/>
      <c r="D22" s="4">
        <v>45054.69</v>
      </c>
      <c r="E22" s="4">
        <v>53483.66</v>
      </c>
      <c r="F22" s="4"/>
      <c r="G22" s="4"/>
    </row>
    <row r="23" spans="1:10" ht="20.100000000000001" customHeight="1">
      <c r="A23" s="22" t="s">
        <v>54</v>
      </c>
      <c r="B23" s="23"/>
      <c r="C23" s="24"/>
      <c r="D23" s="4"/>
      <c r="E23" s="4">
        <v>42153.440000000002</v>
      </c>
      <c r="F23" s="4"/>
      <c r="G23" s="4"/>
    </row>
    <row r="24" spans="1:10" ht="20.100000000000001" customHeight="1">
      <c r="A24" s="59" t="s">
        <v>10</v>
      </c>
      <c r="B24" s="59"/>
      <c r="C24" s="59"/>
      <c r="D24" s="4">
        <v>17.190000000000001</v>
      </c>
      <c r="E24" s="4"/>
      <c r="F24" s="4"/>
      <c r="G24" s="4"/>
    </row>
    <row r="25" spans="1:10" ht="20.100000000000001" customHeight="1">
      <c r="A25" s="19" t="s">
        <v>40</v>
      </c>
      <c r="B25" s="17"/>
      <c r="C25" s="17"/>
      <c r="D25" s="4">
        <v>2124.8200000000002</v>
      </c>
      <c r="E25" s="4">
        <v>600</v>
      </c>
      <c r="F25" s="4"/>
      <c r="G25" s="4"/>
    </row>
    <row r="26" spans="1:10" ht="20.100000000000001" customHeight="1">
      <c r="A26" s="19" t="s">
        <v>41</v>
      </c>
      <c r="B26" s="17"/>
      <c r="C26" s="17" t="s">
        <v>46</v>
      </c>
      <c r="D26" s="4">
        <v>1772</v>
      </c>
      <c r="E26" s="4">
        <v>6268.4</v>
      </c>
      <c r="F26" s="4"/>
      <c r="G26" s="4"/>
    </row>
    <row r="27" spans="1:10" ht="20.100000000000001" customHeight="1">
      <c r="A27" s="59" t="s">
        <v>11</v>
      </c>
      <c r="B27" s="59"/>
      <c r="C27" s="59"/>
      <c r="D27" s="4">
        <v>5994.95</v>
      </c>
      <c r="E27" s="4"/>
      <c r="F27" s="4"/>
      <c r="G27" s="4"/>
    </row>
    <row r="28" spans="1:10" ht="20.100000000000001" customHeight="1">
      <c r="A28" s="59" t="s">
        <v>59</v>
      </c>
      <c r="B28" s="59"/>
      <c r="C28" s="59"/>
      <c r="D28" s="4">
        <v>1111.92</v>
      </c>
      <c r="E28" s="4">
        <v>9638.56</v>
      </c>
      <c r="F28" s="4"/>
      <c r="G28" s="4"/>
    </row>
    <row r="29" spans="1:10" ht="20.100000000000001" customHeight="1">
      <c r="A29" s="2"/>
      <c r="B29" s="2"/>
      <c r="C29" s="2" t="s">
        <v>22</v>
      </c>
      <c r="D29" s="4">
        <f>'CALCOLO MEDIA'!G27</f>
        <v>179568.80666666667</v>
      </c>
      <c r="E29" s="4">
        <f>SUM(E16:E28)</f>
        <v>228826.74999999997</v>
      </c>
      <c r="F29" s="4">
        <f>SUM(F16:F28)</f>
        <v>0</v>
      </c>
      <c r="G29" s="4">
        <f>SUM(G16:G28)</f>
        <v>0</v>
      </c>
    </row>
    <row r="30" spans="1:10" ht="20.100000000000001" customHeight="1">
      <c r="A30" s="59" t="s">
        <v>13</v>
      </c>
      <c r="B30" s="59"/>
      <c r="C30" s="59"/>
      <c r="D30" s="15">
        <f>D14-D29</f>
        <v>3073259.1633333331</v>
      </c>
      <c r="E30" s="15">
        <f>E14-E29</f>
        <v>3006307.08</v>
      </c>
      <c r="F30" s="15">
        <f>F14-F29</f>
        <v>0</v>
      </c>
      <c r="G30" s="15">
        <f>G14-G29</f>
        <v>0</v>
      </c>
    </row>
    <row r="31" spans="1:10" ht="20.100000000000001" customHeight="1">
      <c r="A31" s="27"/>
      <c r="B31" s="27"/>
      <c r="C31" s="27"/>
      <c r="D31" s="28"/>
      <c r="E31" s="28"/>
      <c r="F31" s="28"/>
      <c r="G31" s="28"/>
    </row>
    <row r="32" spans="1:10" ht="20.100000000000001" customHeight="1">
      <c r="A32" s="27"/>
      <c r="B32" s="27"/>
      <c r="C32" s="27"/>
      <c r="D32" s="28"/>
      <c r="E32" s="28"/>
      <c r="F32" s="28"/>
      <c r="G32" s="28"/>
    </row>
    <row r="33" spans="1:7" ht="20.100000000000001" customHeight="1">
      <c r="A33" s="27"/>
      <c r="B33" s="27"/>
      <c r="C33" s="27"/>
      <c r="D33" s="28"/>
      <c r="E33" s="28"/>
      <c r="F33" s="28"/>
      <c r="G33" s="28"/>
    </row>
    <row r="34" spans="1:7" ht="20.100000000000001" customHeight="1">
      <c r="A34" s="27"/>
      <c r="B34" s="27"/>
      <c r="C34" s="27"/>
      <c r="D34" s="28"/>
      <c r="E34" s="28"/>
      <c r="F34" s="28"/>
      <c r="G34" s="28"/>
    </row>
    <row r="37" spans="1:7">
      <c r="A37" s="63" t="s">
        <v>23</v>
      </c>
      <c r="B37" s="63"/>
      <c r="C37" s="3" t="s">
        <v>14</v>
      </c>
      <c r="E37" s="67"/>
      <c r="F37" s="67"/>
      <c r="G37" s="6"/>
    </row>
    <row r="38" spans="1:7">
      <c r="A38" s="68" t="s">
        <v>38</v>
      </c>
      <c r="B38" s="59"/>
      <c r="C38" s="4">
        <f>D30</f>
        <v>3073259.1633333331</v>
      </c>
      <c r="E38" s="67"/>
      <c r="F38" s="67"/>
      <c r="G38" s="7"/>
    </row>
    <row r="39" spans="1:7">
      <c r="A39" s="59">
        <v>2015</v>
      </c>
      <c r="B39" s="59"/>
      <c r="C39" s="4">
        <f>E30</f>
        <v>3006307.08</v>
      </c>
      <c r="E39" s="67"/>
      <c r="F39" s="67"/>
      <c r="G39" s="7"/>
    </row>
    <row r="40" spans="1:7">
      <c r="B40" s="2" t="s">
        <v>18</v>
      </c>
      <c r="C40" s="4">
        <f>C39-C38</f>
        <v>-66952.083333333023</v>
      </c>
      <c r="E40" s="8"/>
      <c r="F40" s="8"/>
      <c r="G40" s="7"/>
    </row>
    <row r="42" spans="1:7">
      <c r="A42" s="69" t="s">
        <v>19</v>
      </c>
      <c r="B42" s="70"/>
      <c r="C42" s="71"/>
      <c r="D42" s="4">
        <v>6525532.5899999999</v>
      </c>
      <c r="E42" s="21"/>
      <c r="G42" s="5"/>
    </row>
    <row r="43" spans="1:7">
      <c r="A43" s="20" t="s">
        <v>24</v>
      </c>
      <c r="B43" s="8"/>
      <c r="C43" s="10"/>
      <c r="D43" s="4">
        <f>E14</f>
        <v>3235133.83</v>
      </c>
      <c r="G43" s="5"/>
    </row>
    <row r="44" spans="1:7">
      <c r="A44" s="11" t="s">
        <v>15</v>
      </c>
      <c r="B44" s="12"/>
      <c r="C44" s="13"/>
      <c r="D44" s="4">
        <f>D43/D42*100</f>
        <v>49.576548509736277</v>
      </c>
      <c r="G44" s="5"/>
    </row>
    <row r="45" spans="1:7">
      <c r="G45" s="5"/>
    </row>
    <row r="46" spans="1:7">
      <c r="G46" s="5"/>
    </row>
    <row r="47" spans="1:7">
      <c r="G47" s="5"/>
    </row>
    <row r="49" spans="1:4">
      <c r="A49" s="72" t="s">
        <v>26</v>
      </c>
      <c r="B49" s="73"/>
      <c r="C49" s="3" t="s">
        <v>14</v>
      </c>
    </row>
    <row r="50" spans="1:4">
      <c r="A50" s="68" t="s">
        <v>24</v>
      </c>
      <c r="B50" s="59"/>
      <c r="C50" s="4">
        <f>E30</f>
        <v>3006307.08</v>
      </c>
    </row>
    <row r="51" spans="1:4">
      <c r="A51" s="68" t="s">
        <v>27</v>
      </c>
      <c r="B51" s="59"/>
      <c r="C51" s="4">
        <f>F30</f>
        <v>0</v>
      </c>
    </row>
    <row r="52" spans="1:4">
      <c r="B52" s="2" t="s">
        <v>18</v>
      </c>
      <c r="C52" s="4">
        <f>C51-C50</f>
        <v>-3006307.08</v>
      </c>
    </row>
    <row r="54" spans="1:4">
      <c r="A54" s="69" t="s">
        <v>19</v>
      </c>
      <c r="B54" s="70"/>
      <c r="C54" s="71"/>
      <c r="D54" s="4">
        <v>7530702.4100000001</v>
      </c>
    </row>
    <row r="55" spans="1:4">
      <c r="A55" s="20" t="s">
        <v>27</v>
      </c>
      <c r="B55" s="8"/>
      <c r="C55" s="10"/>
      <c r="D55" s="4">
        <f>F14</f>
        <v>0</v>
      </c>
    </row>
    <row r="56" spans="1:4">
      <c r="A56" s="11" t="s">
        <v>15</v>
      </c>
      <c r="B56" s="12"/>
      <c r="C56" s="13"/>
      <c r="D56" s="4">
        <f>D55/D54*100</f>
        <v>0</v>
      </c>
    </row>
    <row r="61" spans="1:4">
      <c r="A61" s="72" t="s">
        <v>43</v>
      </c>
      <c r="B61" s="73"/>
      <c r="C61" s="3" t="s">
        <v>14</v>
      </c>
    </row>
    <row r="62" spans="1:4">
      <c r="A62" s="68" t="s">
        <v>27</v>
      </c>
      <c r="B62" s="59"/>
      <c r="C62" s="4">
        <f>F30</f>
        <v>0</v>
      </c>
    </row>
    <row r="63" spans="1:4">
      <c r="A63" s="68" t="s">
        <v>44</v>
      </c>
      <c r="B63" s="59"/>
      <c r="C63" s="4">
        <f>G30</f>
        <v>0</v>
      </c>
    </row>
    <row r="64" spans="1:4">
      <c r="B64" s="2" t="s">
        <v>18</v>
      </c>
      <c r="C64" s="4">
        <f>C63-C62</f>
        <v>0</v>
      </c>
    </row>
    <row r="66" spans="1:6">
      <c r="A66" s="69" t="s">
        <v>19</v>
      </c>
      <c r="B66" s="70"/>
      <c r="C66" s="71"/>
      <c r="D66" s="4">
        <v>7487897.7599999998</v>
      </c>
    </row>
    <row r="67" spans="1:6">
      <c r="A67" s="20" t="s">
        <v>44</v>
      </c>
      <c r="B67" s="8"/>
      <c r="C67" s="10"/>
      <c r="D67" s="4">
        <f>G14</f>
        <v>0</v>
      </c>
    </row>
    <row r="68" spans="1:6">
      <c r="A68" s="11" t="s">
        <v>15</v>
      </c>
      <c r="B68" s="12"/>
      <c r="C68" s="13"/>
      <c r="D68" s="16">
        <f>D67/D66*100</f>
        <v>0</v>
      </c>
    </row>
    <row r="69" spans="1:6">
      <c r="C69" s="8"/>
      <c r="F69" t="s">
        <v>21</v>
      </c>
    </row>
    <row r="70" spans="1:6" ht="15.75" customHeight="1">
      <c r="C70" s="8"/>
    </row>
    <row r="71" spans="1:6">
      <c r="C71" s="8"/>
    </row>
    <row r="74" spans="1:6">
      <c r="B74" s="26"/>
      <c r="C74" s="26"/>
      <c r="D74" s="26"/>
    </row>
    <row r="75" spans="1:6">
      <c r="B75" s="26"/>
      <c r="C75" s="26"/>
      <c r="D75" s="26"/>
    </row>
    <row r="76" spans="1:6">
      <c r="B76" s="26"/>
      <c r="C76" s="26"/>
      <c r="D76" s="26"/>
    </row>
    <row r="77" spans="1:6">
      <c r="A77" s="26" t="s">
        <v>48</v>
      </c>
    </row>
    <row r="78" spans="1:6">
      <c r="A78" s="26" t="s">
        <v>49</v>
      </c>
    </row>
    <row r="79" spans="1:6">
      <c r="A79" s="26" t="s">
        <v>50</v>
      </c>
    </row>
  </sheetData>
  <mergeCells count="34">
    <mergeCell ref="A66:C66"/>
    <mergeCell ref="A50:B50"/>
    <mergeCell ref="A51:B51"/>
    <mergeCell ref="A54:C54"/>
    <mergeCell ref="A61:B61"/>
    <mergeCell ref="E39:F39"/>
    <mergeCell ref="A42:C42"/>
    <mergeCell ref="A49:B49"/>
    <mergeCell ref="A62:B62"/>
    <mergeCell ref="A63:B63"/>
    <mergeCell ref="A39:B39"/>
    <mergeCell ref="A17:C17"/>
    <mergeCell ref="A19:C19"/>
    <mergeCell ref="E38:F38"/>
    <mergeCell ref="A20:C20"/>
    <mergeCell ref="A21:C21"/>
    <mergeCell ref="A22:C22"/>
    <mergeCell ref="A24:C24"/>
    <mergeCell ref="A27:C27"/>
    <mergeCell ref="A28:C28"/>
    <mergeCell ref="A30:C30"/>
    <mergeCell ref="A37:B37"/>
    <mergeCell ref="E37:F37"/>
    <mergeCell ref="A38:B38"/>
    <mergeCell ref="A9:C9"/>
    <mergeCell ref="A13:C13"/>
    <mergeCell ref="A14:C14"/>
    <mergeCell ref="A15:C15"/>
    <mergeCell ref="A16:C16"/>
    <mergeCell ref="A1:F1"/>
    <mergeCell ref="A3:E3"/>
    <mergeCell ref="A6:C6"/>
    <mergeCell ref="A7:C7"/>
    <mergeCell ref="A8:C8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workbookViewId="0">
      <selection activeCell="A3" sqref="A3"/>
    </sheetView>
  </sheetViews>
  <sheetFormatPr defaultRowHeight="15"/>
  <cols>
    <col min="1" max="1" width="9.140625" style="31"/>
    <col min="2" max="2" width="17.5703125" style="31" customWidth="1"/>
    <col min="3" max="3" width="31.7109375" style="31" customWidth="1"/>
    <col min="4" max="4" width="19" style="31" customWidth="1"/>
    <col min="5" max="5" width="15.140625" style="31" hidden="1" customWidth="1"/>
    <col min="6" max="6" width="0.140625" style="31" customWidth="1"/>
    <col min="7" max="7" width="0.28515625" style="31" customWidth="1"/>
    <col min="8" max="8" width="18.28515625" style="31" customWidth="1"/>
    <col min="9" max="9" width="18.42578125" style="31" customWidth="1"/>
    <col min="10" max="10" width="19.140625" style="31" customWidth="1"/>
    <col min="11" max="16384" width="9.140625" style="31"/>
  </cols>
  <sheetData>
    <row r="1" spans="1:10" ht="15.75">
      <c r="A1" s="81" t="s">
        <v>80</v>
      </c>
      <c r="B1" s="81"/>
      <c r="C1" s="81"/>
      <c r="D1" s="81"/>
    </row>
    <row r="2" spans="1:10" ht="15.75">
      <c r="A2" s="57" t="s">
        <v>81</v>
      </c>
      <c r="B2" s="57"/>
      <c r="C2" s="57"/>
      <c r="D2" s="56"/>
    </row>
    <row r="3" spans="1:10" ht="15.75">
      <c r="D3" s="56"/>
    </row>
    <row r="4" spans="1:10" ht="15.75">
      <c r="A4" s="32"/>
      <c r="B4" s="32"/>
      <c r="C4" s="32"/>
      <c r="D4" s="32"/>
    </row>
    <row r="5" spans="1:10" ht="18.95" customHeight="1">
      <c r="D5" s="33" t="s">
        <v>60</v>
      </c>
      <c r="E5" s="33" t="s">
        <v>68</v>
      </c>
      <c r="F5" s="33" t="s">
        <v>69</v>
      </c>
      <c r="G5" s="34" t="s">
        <v>72</v>
      </c>
      <c r="H5" s="34" t="s">
        <v>73</v>
      </c>
      <c r="I5" s="34" t="s">
        <v>74</v>
      </c>
      <c r="J5" s="34" t="s">
        <v>75</v>
      </c>
    </row>
    <row r="6" spans="1:10" ht="18.95" customHeight="1">
      <c r="A6" s="82" t="s">
        <v>1</v>
      </c>
      <c r="B6" s="82"/>
      <c r="C6" s="82"/>
      <c r="D6" s="35">
        <v>3171707.84</v>
      </c>
      <c r="E6" s="35">
        <v>3000079.46</v>
      </c>
      <c r="F6" s="35">
        <v>2924836.76</v>
      </c>
      <c r="G6" s="30">
        <v>2895345.44</v>
      </c>
      <c r="H6" s="30">
        <v>2963098.12</v>
      </c>
      <c r="I6" s="30">
        <v>2833123.22</v>
      </c>
      <c r="J6" s="30">
        <v>2833123.22</v>
      </c>
    </row>
    <row r="7" spans="1:10" ht="18.95" customHeight="1">
      <c r="A7" s="77" t="s">
        <v>2</v>
      </c>
      <c r="B7" s="77"/>
      <c r="C7" s="77"/>
      <c r="D7" s="36">
        <v>193928.56</v>
      </c>
      <c r="E7" s="35">
        <v>192841.29</v>
      </c>
      <c r="F7" s="35">
        <v>185246.07</v>
      </c>
      <c r="G7" s="30">
        <v>176442.76</v>
      </c>
      <c r="H7" s="30">
        <v>166852.84</v>
      </c>
      <c r="I7" s="30">
        <v>154820</v>
      </c>
      <c r="J7" s="30">
        <v>154820</v>
      </c>
    </row>
    <row r="8" spans="1:10" ht="18.95" customHeight="1">
      <c r="A8" s="77" t="s">
        <v>51</v>
      </c>
      <c r="B8" s="77"/>
      <c r="C8" s="77"/>
      <c r="D8" s="35">
        <v>31705.72</v>
      </c>
      <c r="E8" s="35"/>
      <c r="F8" s="35">
        <v>0</v>
      </c>
      <c r="G8" s="30">
        <v>0</v>
      </c>
      <c r="H8" s="30">
        <v>0</v>
      </c>
      <c r="I8" s="30">
        <v>0</v>
      </c>
      <c r="J8" s="30">
        <v>0</v>
      </c>
    </row>
    <row r="9" spans="1:10" ht="18.95" customHeight="1">
      <c r="A9" s="77" t="s">
        <v>29</v>
      </c>
      <c r="B9" s="77"/>
      <c r="C9" s="77"/>
      <c r="D9" s="35">
        <v>10166.67</v>
      </c>
      <c r="E9" s="35">
        <v>0</v>
      </c>
      <c r="F9" s="35">
        <v>30000</v>
      </c>
      <c r="G9" s="30">
        <v>14700</v>
      </c>
      <c r="H9" s="30">
        <v>13000</v>
      </c>
      <c r="I9" s="30">
        <v>13000</v>
      </c>
      <c r="J9" s="30">
        <v>13000</v>
      </c>
    </row>
    <row r="10" spans="1:10" ht="18.95" customHeight="1">
      <c r="A10" s="37" t="s">
        <v>40</v>
      </c>
      <c r="B10" s="37"/>
      <c r="C10" s="37"/>
      <c r="D10" s="35">
        <v>2124.8200000000002</v>
      </c>
      <c r="E10" s="35">
        <v>1207</v>
      </c>
      <c r="F10" s="35">
        <v>1560</v>
      </c>
      <c r="G10" s="30">
        <v>1500</v>
      </c>
      <c r="H10" s="30">
        <v>1800</v>
      </c>
      <c r="I10" s="30">
        <v>1800</v>
      </c>
      <c r="J10" s="30">
        <v>1800</v>
      </c>
    </row>
    <row r="11" spans="1:10" ht="18.95" customHeight="1">
      <c r="A11" s="37" t="s">
        <v>47</v>
      </c>
      <c r="B11" s="37"/>
      <c r="C11" s="37"/>
      <c r="D11" s="35">
        <v>1772</v>
      </c>
      <c r="E11" s="35">
        <v>1348.96</v>
      </c>
      <c r="F11" s="35">
        <v>100</v>
      </c>
      <c r="G11" s="30">
        <v>0</v>
      </c>
      <c r="H11" s="30">
        <v>800</v>
      </c>
      <c r="I11" s="30">
        <v>600</v>
      </c>
      <c r="J11" s="30">
        <v>600</v>
      </c>
    </row>
    <row r="12" spans="1:10" ht="18.95" customHeight="1">
      <c r="A12" s="37" t="s">
        <v>58</v>
      </c>
      <c r="B12" s="37"/>
      <c r="C12" s="37"/>
      <c r="D12" s="35"/>
      <c r="E12" s="35"/>
      <c r="F12" s="35"/>
      <c r="G12" s="30"/>
      <c r="H12" s="30"/>
      <c r="I12" s="30"/>
      <c r="J12" s="30"/>
    </row>
    <row r="13" spans="1:10" ht="18.95" customHeight="1">
      <c r="A13" s="77" t="s">
        <v>28</v>
      </c>
      <c r="B13" s="77"/>
      <c r="C13" s="77"/>
      <c r="D13" s="35">
        <v>4174.2</v>
      </c>
      <c r="E13" s="35">
        <v>18286.59</v>
      </c>
      <c r="F13" s="35">
        <v>16010.4</v>
      </c>
      <c r="G13" s="30"/>
      <c r="H13" s="30"/>
      <c r="I13" s="30"/>
      <c r="J13" s="30"/>
    </row>
    <row r="14" spans="1:10" ht="18.95" customHeight="1">
      <c r="A14" s="77" t="s">
        <v>3</v>
      </c>
      <c r="B14" s="77"/>
      <c r="C14" s="77"/>
      <c r="D14" s="38">
        <f>SUM(D6:D13)</f>
        <v>3415579.81</v>
      </c>
      <c r="E14" s="38">
        <f>SUM(E6:E13)</f>
        <v>3213763.3</v>
      </c>
      <c r="F14" s="38">
        <f>SUM(F6:F13)</f>
        <v>3157753.2299999995</v>
      </c>
      <c r="G14" s="39">
        <f t="shared" ref="G14" si="0">SUM(G6:G13)</f>
        <v>3087988.2</v>
      </c>
      <c r="H14" s="39">
        <f t="shared" ref="H14:I14" si="1">SUM(H6:H13)</f>
        <v>3145550.96</v>
      </c>
      <c r="I14" s="39">
        <f t="shared" si="1"/>
        <v>3003343.22</v>
      </c>
      <c r="J14" s="39">
        <f t="shared" ref="J14" si="2">SUM(J6:J13)</f>
        <v>3003343.22</v>
      </c>
    </row>
    <row r="15" spans="1:10" ht="18.95" customHeight="1">
      <c r="A15" s="77" t="s">
        <v>4</v>
      </c>
      <c r="B15" s="77"/>
      <c r="C15" s="77"/>
      <c r="D15" s="35"/>
      <c r="E15" s="35"/>
      <c r="F15" s="35"/>
      <c r="G15" s="30"/>
      <c r="H15" s="30"/>
      <c r="I15" s="30"/>
      <c r="J15" s="30"/>
    </row>
    <row r="16" spans="1:10" ht="18.95" customHeight="1">
      <c r="A16" s="78" t="s">
        <v>52</v>
      </c>
      <c r="B16" s="79"/>
      <c r="C16" s="80"/>
      <c r="D16" s="35"/>
      <c r="E16" s="35">
        <v>41506.089999999997</v>
      </c>
      <c r="F16" s="35"/>
      <c r="G16" s="30"/>
      <c r="H16" s="30"/>
      <c r="I16" s="30"/>
      <c r="J16" s="30"/>
    </row>
    <row r="17" spans="1:10" ht="18.95" customHeight="1">
      <c r="A17" s="77" t="s">
        <v>61</v>
      </c>
      <c r="B17" s="77"/>
      <c r="C17" s="77"/>
      <c r="D17" s="35">
        <v>94741.8</v>
      </c>
      <c r="E17" s="35">
        <v>53692.160000000003</v>
      </c>
      <c r="F17" s="35">
        <v>55661.1</v>
      </c>
      <c r="G17" s="30">
        <v>55661.1</v>
      </c>
      <c r="H17" s="30">
        <v>59352.77</v>
      </c>
      <c r="I17" s="30">
        <v>59352.77</v>
      </c>
      <c r="J17" s="30">
        <v>59352.77</v>
      </c>
    </row>
    <row r="18" spans="1:10" ht="18.95" customHeight="1">
      <c r="A18" s="37" t="s">
        <v>31</v>
      </c>
      <c r="B18" s="37"/>
      <c r="C18" s="37"/>
      <c r="D18" s="35"/>
      <c r="E18" s="35"/>
      <c r="F18" s="35"/>
      <c r="G18" s="30"/>
      <c r="H18" s="30"/>
      <c r="I18" s="30"/>
      <c r="J18" s="30"/>
    </row>
    <row r="19" spans="1:10" ht="18.95" customHeight="1">
      <c r="A19" s="77" t="s">
        <v>55</v>
      </c>
      <c r="B19" s="77"/>
      <c r="C19" s="77"/>
      <c r="D19" s="35">
        <v>44843.33</v>
      </c>
      <c r="E19" s="35">
        <v>20865.88</v>
      </c>
      <c r="F19" s="35">
        <v>0</v>
      </c>
      <c r="G19" s="30">
        <v>0</v>
      </c>
      <c r="H19" s="30">
        <v>5000</v>
      </c>
      <c r="I19" s="30">
        <v>5000</v>
      </c>
      <c r="J19" s="30">
        <v>5000</v>
      </c>
    </row>
    <row r="20" spans="1:10" ht="18.95" customHeight="1">
      <c r="A20" s="77" t="s">
        <v>67</v>
      </c>
      <c r="B20" s="77"/>
      <c r="C20" s="77"/>
      <c r="D20" s="35">
        <v>1358.92</v>
      </c>
      <c r="E20" s="35">
        <v>14716.27</v>
      </c>
      <c r="F20" s="35">
        <v>6866.04</v>
      </c>
      <c r="G20" s="30">
        <v>3669.18</v>
      </c>
      <c r="H20" s="30">
        <v>10000</v>
      </c>
      <c r="I20" s="30">
        <v>5000</v>
      </c>
      <c r="J20" s="30">
        <v>5000</v>
      </c>
    </row>
    <row r="21" spans="1:10" ht="18.95" customHeight="1">
      <c r="A21" s="77" t="s">
        <v>56</v>
      </c>
      <c r="B21" s="77"/>
      <c r="C21" s="77"/>
      <c r="D21" s="35">
        <v>20000</v>
      </c>
      <c r="E21" s="35">
        <v>2504.64</v>
      </c>
      <c r="F21" s="35">
        <v>20088.509999999998</v>
      </c>
      <c r="G21" s="30">
        <v>1599.39</v>
      </c>
      <c r="H21" s="30">
        <v>62000</v>
      </c>
      <c r="I21" s="30">
        <v>62000</v>
      </c>
      <c r="J21" s="30">
        <v>62000</v>
      </c>
    </row>
    <row r="22" spans="1:10" ht="18.95" customHeight="1">
      <c r="A22" s="77" t="s">
        <v>57</v>
      </c>
      <c r="B22" s="77"/>
      <c r="C22" s="77"/>
      <c r="D22" s="35">
        <v>41574.47</v>
      </c>
      <c r="E22" s="35">
        <v>40292.120000000003</v>
      </c>
      <c r="F22" s="35">
        <v>53243.72</v>
      </c>
      <c r="G22" s="30">
        <v>53419.41</v>
      </c>
      <c r="H22" s="30">
        <v>64000</v>
      </c>
      <c r="I22" s="30">
        <v>64000</v>
      </c>
      <c r="J22" s="30">
        <v>64000</v>
      </c>
    </row>
    <row r="23" spans="1:10" ht="18.95" customHeight="1">
      <c r="A23" s="55" t="s">
        <v>77</v>
      </c>
      <c r="B23" s="40"/>
      <c r="C23" s="41"/>
      <c r="D23" s="35"/>
      <c r="E23" s="35"/>
      <c r="F23" s="35"/>
      <c r="G23" s="30"/>
      <c r="H23" s="30">
        <v>32098.06</v>
      </c>
      <c r="I23" s="30"/>
      <c r="J23" s="30"/>
    </row>
    <row r="24" spans="1:10" ht="18.95" customHeight="1">
      <c r="A24" s="77" t="s">
        <v>10</v>
      </c>
      <c r="B24" s="77"/>
      <c r="C24" s="77"/>
      <c r="D24" s="35">
        <v>17.190000000000001</v>
      </c>
      <c r="E24" s="35"/>
      <c r="F24" s="35"/>
      <c r="G24" s="30"/>
      <c r="H24" s="30"/>
      <c r="I24" s="30"/>
      <c r="J24" s="30"/>
    </row>
    <row r="25" spans="1:10" ht="18.95" customHeight="1">
      <c r="A25" s="37" t="s">
        <v>40</v>
      </c>
      <c r="B25" s="37"/>
      <c r="C25" s="37"/>
      <c r="D25" s="35">
        <v>2124.8200000000002</v>
      </c>
      <c r="E25" s="35">
        <f t="shared" ref="E25:G26" si="3">E10</f>
        <v>1207</v>
      </c>
      <c r="F25" s="35">
        <f t="shared" si="3"/>
        <v>1560</v>
      </c>
      <c r="G25" s="30">
        <f t="shared" si="3"/>
        <v>1500</v>
      </c>
      <c r="H25" s="30">
        <f t="shared" ref="H25" si="4">H10</f>
        <v>1800</v>
      </c>
      <c r="I25" s="30">
        <f t="shared" ref="I25:J25" si="5">I10</f>
        <v>1800</v>
      </c>
      <c r="J25" s="30">
        <f t="shared" si="5"/>
        <v>1800</v>
      </c>
    </row>
    <row r="26" spans="1:10" ht="18.95" customHeight="1">
      <c r="A26" s="37" t="s">
        <v>41</v>
      </c>
      <c r="B26" s="37"/>
      <c r="C26" s="37" t="s">
        <v>46</v>
      </c>
      <c r="D26" s="35">
        <v>1772</v>
      </c>
      <c r="E26" s="35">
        <f t="shared" si="3"/>
        <v>1348.96</v>
      </c>
      <c r="F26" s="35">
        <f t="shared" si="3"/>
        <v>100</v>
      </c>
      <c r="G26" s="30">
        <f t="shared" si="3"/>
        <v>0</v>
      </c>
      <c r="H26" s="30">
        <f t="shared" ref="H26" si="6">H11</f>
        <v>800</v>
      </c>
      <c r="I26" s="30">
        <f t="shared" ref="I26:J26" si="7">I11</f>
        <v>600</v>
      </c>
      <c r="J26" s="30">
        <f t="shared" si="7"/>
        <v>600</v>
      </c>
    </row>
    <row r="27" spans="1:10" ht="18.95" customHeight="1">
      <c r="A27" s="77" t="s">
        <v>65</v>
      </c>
      <c r="B27" s="77"/>
      <c r="C27" s="77"/>
      <c r="D27" s="35">
        <v>10202.86</v>
      </c>
      <c r="E27" s="35">
        <v>34207</v>
      </c>
      <c r="F27" s="35">
        <v>36000.300000000003</v>
      </c>
      <c r="G27" s="30">
        <v>18033.68</v>
      </c>
      <c r="H27" s="30">
        <v>20511</v>
      </c>
      <c r="I27" s="30">
        <v>20511</v>
      </c>
      <c r="J27" s="30">
        <v>20511</v>
      </c>
    </row>
    <row r="28" spans="1:10" ht="18.95" customHeight="1">
      <c r="A28" s="37" t="s">
        <v>70</v>
      </c>
      <c r="B28" s="37"/>
      <c r="C28" s="37"/>
      <c r="D28" s="35"/>
      <c r="E28" s="35">
        <v>23225.49</v>
      </c>
      <c r="F28" s="35">
        <v>32088.799999999999</v>
      </c>
      <c r="G28" s="30">
        <v>21551.31</v>
      </c>
      <c r="H28" s="30">
        <v>25000</v>
      </c>
      <c r="I28" s="30">
        <v>25000</v>
      </c>
      <c r="J28" s="30">
        <v>25000</v>
      </c>
    </row>
    <row r="29" spans="1:10" ht="18.95" customHeight="1">
      <c r="A29" s="54" t="s">
        <v>76</v>
      </c>
      <c r="B29" s="54"/>
      <c r="C29" s="54"/>
      <c r="D29" s="35"/>
      <c r="E29" s="35"/>
      <c r="F29" s="35"/>
      <c r="G29" s="30"/>
      <c r="H29" s="30">
        <v>41210.400000000001</v>
      </c>
      <c r="I29" s="30"/>
      <c r="J29" s="30"/>
    </row>
    <row r="30" spans="1:10" ht="18.95" customHeight="1">
      <c r="A30" s="77" t="s">
        <v>71</v>
      </c>
      <c r="B30" s="77"/>
      <c r="C30" s="77"/>
      <c r="D30" s="35">
        <v>1201.25</v>
      </c>
      <c r="E30" s="35"/>
      <c r="F30" s="35">
        <v>15000</v>
      </c>
      <c r="G30" s="30"/>
      <c r="H30" s="30"/>
      <c r="I30" s="30"/>
      <c r="J30" s="30"/>
    </row>
    <row r="31" spans="1:10" ht="18.95" customHeight="1">
      <c r="A31" s="37"/>
      <c r="B31" s="37"/>
      <c r="C31" s="37"/>
      <c r="D31" s="35"/>
      <c r="E31" s="35"/>
      <c r="F31" s="35"/>
      <c r="G31" s="30"/>
      <c r="H31" s="30"/>
      <c r="I31" s="30"/>
      <c r="J31" s="30"/>
    </row>
    <row r="32" spans="1:10" ht="18.95" customHeight="1">
      <c r="A32" s="42"/>
      <c r="B32" s="42"/>
      <c r="C32" s="42" t="s">
        <v>22</v>
      </c>
      <c r="D32" s="35">
        <f>SUM(D17:D30)</f>
        <v>217836.64</v>
      </c>
      <c r="E32" s="35">
        <f>SUM(E16:E30)</f>
        <v>233565.61</v>
      </c>
      <c r="F32" s="35">
        <f>SUM(F16:F30)</f>
        <v>220608.46999999997</v>
      </c>
      <c r="G32" s="30">
        <f t="shared" ref="G32" si="8">SUM(G16:G30)</f>
        <v>155434.07</v>
      </c>
      <c r="H32" s="30">
        <f>SUM(H16:H31)</f>
        <v>321772.23</v>
      </c>
      <c r="I32" s="30">
        <f>SUM(I16:I31)</f>
        <v>243263.77</v>
      </c>
      <c r="J32" s="30">
        <f>SUM(J16:J31)</f>
        <v>243263.77</v>
      </c>
    </row>
    <row r="33" spans="1:10" ht="18.95" customHeight="1">
      <c r="A33" s="77" t="s">
        <v>13</v>
      </c>
      <c r="B33" s="77"/>
      <c r="C33" s="77"/>
      <c r="D33" s="38">
        <f>D14-D32</f>
        <v>3197743.17</v>
      </c>
      <c r="E33" s="38">
        <f>E14-E32</f>
        <v>2980197.69</v>
      </c>
      <c r="F33" s="38">
        <f>F14-F32</f>
        <v>2937144.76</v>
      </c>
      <c r="G33" s="39">
        <f t="shared" ref="G33" si="9">G14-G32</f>
        <v>2932554.1300000004</v>
      </c>
      <c r="H33" s="39">
        <f t="shared" ref="H33:I33" si="10">H14-H32</f>
        <v>2823778.73</v>
      </c>
      <c r="I33" s="39">
        <f t="shared" si="10"/>
        <v>2760079.45</v>
      </c>
      <c r="J33" s="39">
        <f t="shared" ref="J33" si="11">J14-J32</f>
        <v>2760079.45</v>
      </c>
    </row>
    <row r="34" spans="1:10" ht="18.95" customHeight="1">
      <c r="A34" s="43"/>
      <c r="B34" s="43"/>
      <c r="C34" s="43"/>
      <c r="D34" s="44"/>
    </row>
    <row r="35" spans="1:10" ht="18.95" customHeight="1">
      <c r="A35" s="43"/>
      <c r="B35" s="43"/>
      <c r="C35" s="43"/>
      <c r="D35" s="44"/>
    </row>
    <row r="36" spans="1:10" ht="15" customHeight="1">
      <c r="A36" s="43"/>
      <c r="B36" s="43"/>
      <c r="C36" s="43"/>
      <c r="D36" s="44"/>
    </row>
    <row r="37" spans="1:10" ht="15" customHeight="1">
      <c r="A37" s="43"/>
      <c r="B37" s="43"/>
      <c r="C37" s="43"/>
      <c r="D37" s="44"/>
    </row>
    <row r="38" spans="1:10" ht="15.75">
      <c r="A38" s="43"/>
      <c r="B38" s="43"/>
      <c r="C38" s="43"/>
      <c r="D38" s="44"/>
    </row>
    <row r="39" spans="1:10" ht="15.75">
      <c r="A39" s="43" t="s">
        <v>66</v>
      </c>
      <c r="B39" s="43"/>
      <c r="C39" s="43"/>
      <c r="D39" s="45">
        <v>2015</v>
      </c>
      <c r="E39" s="45">
        <v>2017</v>
      </c>
      <c r="F39" s="45">
        <v>2018</v>
      </c>
      <c r="G39" s="45">
        <v>2019</v>
      </c>
      <c r="H39" s="45">
        <v>2021</v>
      </c>
      <c r="I39" s="45">
        <v>2022</v>
      </c>
    </row>
    <row r="40" spans="1:10">
      <c r="A40" s="74" t="s">
        <v>19</v>
      </c>
      <c r="B40" s="75"/>
      <c r="C40" s="76"/>
      <c r="D40" s="35">
        <v>6329126.1399999997</v>
      </c>
      <c r="E40" s="35">
        <v>6854771.5800000001</v>
      </c>
      <c r="F40" s="46">
        <v>6699594.0800000001</v>
      </c>
      <c r="G40" s="35">
        <v>7929431.5099999998</v>
      </c>
      <c r="H40" s="35">
        <v>7795433.2000000002</v>
      </c>
      <c r="I40" s="35">
        <v>7756039.6500000004</v>
      </c>
    </row>
    <row r="41" spans="1:10">
      <c r="A41" s="47" t="s">
        <v>78</v>
      </c>
      <c r="B41" s="48"/>
      <c r="C41" s="49"/>
      <c r="D41" s="35" t="e">
        <f>#REF!</f>
        <v>#REF!</v>
      </c>
      <c r="E41" s="35">
        <f t="shared" ref="E41:I41" si="12">F14</f>
        <v>3157753.2299999995</v>
      </c>
      <c r="F41" s="50">
        <f t="shared" si="12"/>
        <v>3087988.2</v>
      </c>
      <c r="G41" s="35" t="e">
        <f>#REF!</f>
        <v>#REF!</v>
      </c>
      <c r="H41" s="35">
        <f t="shared" si="12"/>
        <v>3003343.22</v>
      </c>
      <c r="I41" s="35">
        <f t="shared" si="12"/>
        <v>3003343.22</v>
      </c>
    </row>
    <row r="42" spans="1:10" ht="15.75">
      <c r="A42" s="51" t="s">
        <v>15</v>
      </c>
      <c r="B42" s="52"/>
      <c r="C42" s="53"/>
      <c r="D42" s="38" t="e">
        <f t="shared" ref="D42:H42" si="13">D41/D40*100</f>
        <v>#REF!</v>
      </c>
      <c r="E42" s="38">
        <f t="shared" si="13"/>
        <v>46.066498250843239</v>
      </c>
      <c r="F42" s="38">
        <f t="shared" si="13"/>
        <v>46.092168616878354</v>
      </c>
      <c r="G42" s="38" t="e">
        <f t="shared" si="13"/>
        <v>#REF!</v>
      </c>
      <c r="H42" s="38">
        <f t="shared" si="13"/>
        <v>38.526957295971698</v>
      </c>
      <c r="I42" s="38">
        <f t="shared" ref="I42" si="14">I41/I40*100</f>
        <v>38.722638814771919</v>
      </c>
    </row>
    <row r="44" spans="1:10" ht="15.75">
      <c r="A44" s="43" t="s">
        <v>66</v>
      </c>
      <c r="B44" s="43"/>
      <c r="C44" s="43"/>
      <c r="D44" s="44"/>
    </row>
    <row r="45" spans="1:10">
      <c r="A45" s="74" t="s">
        <v>19</v>
      </c>
      <c r="B45" s="75"/>
      <c r="C45" s="76"/>
      <c r="D45" s="35">
        <v>6329126.1399999997</v>
      </c>
      <c r="E45" s="35">
        <f t="shared" ref="E45:H45" si="15">E40</f>
        <v>6854771.5800000001</v>
      </c>
      <c r="F45" s="35">
        <f t="shared" si="15"/>
        <v>6699594.0800000001</v>
      </c>
      <c r="G45" s="35">
        <f t="shared" si="15"/>
        <v>7929431.5099999998</v>
      </c>
      <c r="H45" s="35">
        <f t="shared" si="15"/>
        <v>7795433.2000000002</v>
      </c>
      <c r="I45" s="35">
        <f t="shared" ref="I45" si="16">I40</f>
        <v>7756039.6500000004</v>
      </c>
    </row>
    <row r="46" spans="1:10">
      <c r="A46" s="47" t="s">
        <v>79</v>
      </c>
      <c r="B46" s="48"/>
      <c r="C46" s="49"/>
      <c r="D46" s="35" t="e">
        <f>#REF!</f>
        <v>#REF!</v>
      </c>
      <c r="E46" s="35">
        <f t="shared" ref="E46:I46" si="17">F33</f>
        <v>2937144.76</v>
      </c>
      <c r="F46" s="35">
        <f t="shared" si="17"/>
        <v>2932554.1300000004</v>
      </c>
      <c r="G46" s="35" t="e">
        <f>#REF!</f>
        <v>#REF!</v>
      </c>
      <c r="H46" s="35">
        <f t="shared" si="17"/>
        <v>2760079.45</v>
      </c>
      <c r="I46" s="35">
        <f t="shared" si="17"/>
        <v>2760079.45</v>
      </c>
    </row>
    <row r="47" spans="1:10" ht="15.75">
      <c r="A47" s="51" t="s">
        <v>15</v>
      </c>
      <c r="B47" s="52"/>
      <c r="C47" s="53"/>
      <c r="D47" s="38" t="e">
        <f t="shared" ref="D47:H47" si="18">D46/D45*100</f>
        <v>#REF!</v>
      </c>
      <c r="E47" s="38">
        <f t="shared" si="18"/>
        <v>42.848178465488701</v>
      </c>
      <c r="F47" s="38">
        <f t="shared" si="18"/>
        <v>43.772116563814272</v>
      </c>
      <c r="G47" s="38" t="e">
        <f t="shared" si="18"/>
        <v>#REF!</v>
      </c>
      <c r="H47" s="38">
        <f t="shared" si="18"/>
        <v>35.406363946521921</v>
      </c>
      <c r="I47" s="38">
        <f t="shared" ref="I47" si="19">I46/I45*100</f>
        <v>35.586195720389334</v>
      </c>
    </row>
  </sheetData>
  <mergeCells count="20">
    <mergeCell ref="A13:C13"/>
    <mergeCell ref="A1:D1"/>
    <mergeCell ref="A6:C6"/>
    <mergeCell ref="A7:C7"/>
    <mergeCell ref="A8:C8"/>
    <mergeCell ref="A9:C9"/>
    <mergeCell ref="A17:C17"/>
    <mergeCell ref="A19:C19"/>
    <mergeCell ref="A20:C20"/>
    <mergeCell ref="A24:C24"/>
    <mergeCell ref="A14:C14"/>
    <mergeCell ref="A15:C15"/>
    <mergeCell ref="A16:C16"/>
    <mergeCell ref="A21:C21"/>
    <mergeCell ref="A22:C22"/>
    <mergeCell ref="A45:C45"/>
    <mergeCell ref="A30:C30"/>
    <mergeCell ref="A33:C33"/>
    <mergeCell ref="A40:C40"/>
    <mergeCell ref="A27:C27"/>
  </mergeCells>
  <pageMargins left="0.7" right="0.7" top="0.75" bottom="0.75" header="0.3" footer="0.3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topLeftCell="A34" workbookViewId="0">
      <selection activeCell="A40" sqref="A40:E59"/>
    </sheetView>
  </sheetViews>
  <sheetFormatPr defaultRowHeight="12.75"/>
  <cols>
    <col min="1" max="1" width="25.42578125" customWidth="1"/>
    <col min="3" max="3" width="16" customWidth="1"/>
    <col min="4" max="4" width="13.140625" customWidth="1"/>
    <col min="5" max="5" width="13" customWidth="1"/>
    <col min="6" max="6" width="13.42578125" customWidth="1"/>
    <col min="7" max="7" width="12.7109375" customWidth="1"/>
  </cols>
  <sheetData>
    <row r="1" spans="1:7" ht="18.75">
      <c r="A1" s="64"/>
      <c r="B1" s="65"/>
      <c r="C1" s="65"/>
      <c r="D1" s="65"/>
      <c r="E1" s="65"/>
      <c r="F1" s="65"/>
    </row>
    <row r="3" spans="1:7">
      <c r="A3" s="58" t="s">
        <v>25</v>
      </c>
      <c r="B3" s="58"/>
      <c r="C3" s="58"/>
      <c r="D3" s="58"/>
      <c r="E3" s="58"/>
    </row>
    <row r="4" spans="1:7">
      <c r="A4" s="1"/>
      <c r="B4" s="1"/>
      <c r="C4" s="1"/>
      <c r="D4" s="1"/>
      <c r="E4" s="1"/>
    </row>
    <row r="5" spans="1:7">
      <c r="D5" s="3">
        <v>2013</v>
      </c>
      <c r="E5" s="14">
        <v>2014</v>
      </c>
      <c r="F5" s="14">
        <v>2015</v>
      </c>
      <c r="G5" s="14">
        <v>2016</v>
      </c>
    </row>
    <row r="6" spans="1:7">
      <c r="A6" s="59" t="s">
        <v>1</v>
      </c>
      <c r="B6" s="59"/>
      <c r="C6" s="59"/>
      <c r="D6" s="4">
        <v>2946744.87</v>
      </c>
      <c r="E6" s="4">
        <v>3047139.37</v>
      </c>
      <c r="F6" s="4">
        <v>3221340.94</v>
      </c>
      <c r="G6" s="4">
        <v>3034312.13</v>
      </c>
    </row>
    <row r="7" spans="1:7">
      <c r="A7" s="59" t="s">
        <v>2</v>
      </c>
      <c r="B7" s="59"/>
      <c r="C7" s="59"/>
      <c r="D7" s="4">
        <v>183061.18</v>
      </c>
      <c r="E7" s="4">
        <v>187811.25</v>
      </c>
      <c r="F7" s="4">
        <v>191122</v>
      </c>
      <c r="G7" s="4">
        <v>172009.8</v>
      </c>
    </row>
    <row r="8" spans="1:7">
      <c r="A8" s="59" t="s">
        <v>20</v>
      </c>
      <c r="B8" s="59"/>
      <c r="C8" s="59"/>
      <c r="D8" s="4">
        <v>56000</v>
      </c>
      <c r="E8" s="4">
        <v>23000</v>
      </c>
      <c r="F8" s="4">
        <v>0</v>
      </c>
      <c r="G8" s="4">
        <v>0</v>
      </c>
    </row>
    <row r="9" spans="1:7">
      <c r="A9" s="59" t="s">
        <v>29</v>
      </c>
      <c r="B9" s="59"/>
      <c r="C9" s="59"/>
      <c r="D9" s="4">
        <v>9000</v>
      </c>
      <c r="E9" s="4">
        <v>24000</v>
      </c>
      <c r="F9" s="4">
        <v>14000</v>
      </c>
      <c r="G9" s="4"/>
    </row>
    <row r="10" spans="1:7">
      <c r="A10" s="59" t="s">
        <v>28</v>
      </c>
      <c r="B10" s="59"/>
      <c r="C10" s="59"/>
      <c r="D10" s="4"/>
      <c r="E10" s="4">
        <v>17776</v>
      </c>
      <c r="F10" s="4"/>
      <c r="G10" s="4"/>
    </row>
    <row r="11" spans="1:7">
      <c r="A11" s="59" t="s">
        <v>3</v>
      </c>
      <c r="B11" s="59"/>
      <c r="C11" s="59"/>
      <c r="D11" s="4">
        <f>SUM(D6:D10)</f>
        <v>3194806.0500000003</v>
      </c>
      <c r="E11" s="15">
        <f>SUM(E6:E10)</f>
        <v>3299726.62</v>
      </c>
      <c r="F11" s="15">
        <f>SUM(F6:F10)</f>
        <v>3426462.94</v>
      </c>
      <c r="G11" s="15">
        <f>SUM(G6:G10)</f>
        <v>3206321.9299999997</v>
      </c>
    </row>
    <row r="12" spans="1:7">
      <c r="A12" s="59" t="s">
        <v>4</v>
      </c>
      <c r="B12" s="59"/>
      <c r="C12" s="59"/>
      <c r="D12" s="4"/>
      <c r="E12" s="4"/>
      <c r="F12" s="4"/>
      <c r="G12" s="4"/>
    </row>
    <row r="13" spans="1:7">
      <c r="A13" s="60"/>
      <c r="B13" s="61"/>
      <c r="C13" s="62"/>
      <c r="D13" s="4"/>
      <c r="E13" s="4"/>
      <c r="F13" s="4"/>
      <c r="G13" s="4"/>
    </row>
    <row r="14" spans="1:7">
      <c r="A14" s="59" t="s">
        <v>30</v>
      </c>
      <c r="B14" s="59"/>
      <c r="C14" s="59"/>
      <c r="D14" s="4">
        <v>47672.94</v>
      </c>
      <c r="E14" s="4">
        <v>47672.94</v>
      </c>
      <c r="F14" s="4">
        <v>47672.94</v>
      </c>
      <c r="G14" s="4">
        <v>47672.94</v>
      </c>
    </row>
    <row r="15" spans="1:7">
      <c r="A15" s="17" t="s">
        <v>31</v>
      </c>
      <c r="B15" s="17"/>
      <c r="C15" s="17"/>
      <c r="D15" s="4"/>
      <c r="E15" s="4">
        <v>40340.36</v>
      </c>
      <c r="F15" s="4">
        <v>130981.95</v>
      </c>
      <c r="G15" s="4">
        <v>130981.95</v>
      </c>
    </row>
    <row r="16" spans="1:7">
      <c r="A16" s="59" t="s">
        <v>6</v>
      </c>
      <c r="B16" s="59"/>
      <c r="C16" s="59"/>
      <c r="D16" s="4">
        <v>18000</v>
      </c>
      <c r="E16" s="4">
        <v>18000</v>
      </c>
      <c r="F16" s="4">
        <v>18000</v>
      </c>
      <c r="G16" s="4">
        <v>18000</v>
      </c>
    </row>
    <row r="17" spans="1:7">
      <c r="A17" s="59" t="s">
        <v>7</v>
      </c>
      <c r="B17" s="59"/>
      <c r="C17" s="59"/>
      <c r="D17" s="4">
        <v>4500</v>
      </c>
      <c r="E17" s="4">
        <v>4500</v>
      </c>
      <c r="F17" s="4"/>
      <c r="G17" s="4"/>
    </row>
    <row r="18" spans="1:7">
      <c r="A18" s="59" t="s">
        <v>8</v>
      </c>
      <c r="B18" s="59"/>
      <c r="C18" s="59"/>
      <c r="D18" s="4"/>
      <c r="E18" s="4">
        <v>60000</v>
      </c>
      <c r="F18" s="4">
        <v>60000</v>
      </c>
      <c r="G18" s="4">
        <v>60000</v>
      </c>
    </row>
    <row r="19" spans="1:7">
      <c r="A19" s="59" t="s">
        <v>9</v>
      </c>
      <c r="B19" s="59"/>
      <c r="C19" s="59"/>
      <c r="D19" s="4">
        <v>39054.019999999997</v>
      </c>
      <c r="E19" s="4">
        <v>43054.14</v>
      </c>
      <c r="F19" s="4">
        <v>53054.14</v>
      </c>
      <c r="G19" s="4">
        <v>43054.14</v>
      </c>
    </row>
    <row r="20" spans="1:7">
      <c r="A20" s="59"/>
      <c r="B20" s="59"/>
      <c r="C20" s="59"/>
      <c r="D20" s="4"/>
      <c r="E20" s="4"/>
      <c r="F20" s="4"/>
      <c r="G20" s="4"/>
    </row>
    <row r="21" spans="1:7">
      <c r="A21" s="59" t="s">
        <v>10</v>
      </c>
      <c r="B21" s="59"/>
      <c r="C21" s="59"/>
      <c r="D21" s="4"/>
      <c r="E21" s="4"/>
      <c r="F21" s="4"/>
      <c r="G21" s="4"/>
    </row>
    <row r="22" spans="1:7">
      <c r="A22" s="59" t="s">
        <v>11</v>
      </c>
      <c r="B22" s="59"/>
      <c r="C22" s="59"/>
      <c r="D22" s="4"/>
      <c r="E22" s="4"/>
      <c r="F22" s="4"/>
      <c r="G22" s="4"/>
    </row>
    <row r="23" spans="1:7">
      <c r="A23" s="59" t="s">
        <v>12</v>
      </c>
      <c r="B23" s="59"/>
      <c r="C23" s="59"/>
      <c r="D23" s="4"/>
      <c r="E23" s="4"/>
      <c r="F23" s="4"/>
      <c r="G23" s="4"/>
    </row>
    <row r="24" spans="1:7">
      <c r="A24" s="2"/>
      <c r="B24" s="2"/>
      <c r="C24" s="2" t="s">
        <v>22</v>
      </c>
      <c r="D24" s="4">
        <f>SUM(D14:D23)</f>
        <v>109226.95999999999</v>
      </c>
      <c r="E24" s="4">
        <f>SUM(E14:E23)</f>
        <v>213567.44</v>
      </c>
      <c r="F24" s="4">
        <f>SUM(F14:F23)</f>
        <v>309709.03000000003</v>
      </c>
      <c r="G24" s="4">
        <f>SUM(G14:G23)</f>
        <v>299709.03000000003</v>
      </c>
    </row>
    <row r="25" spans="1:7">
      <c r="A25" s="59" t="s">
        <v>13</v>
      </c>
      <c r="B25" s="59"/>
      <c r="C25" s="59"/>
      <c r="D25" s="4">
        <f>D11-D24</f>
        <v>3085579.0900000003</v>
      </c>
      <c r="E25" s="4">
        <f>E11-E14-E16-E17-E18-E19-E21-E22-E23-E15</f>
        <v>3086159.18</v>
      </c>
      <c r="F25" s="4">
        <f>F11-F14-F16-F17-F18-F19-F21-F22-F23-F15</f>
        <v>3116753.9099999997</v>
      </c>
      <c r="G25" s="4">
        <f>G11-G14-G16-G17-G18-G19-G21-G22-G23-G15</f>
        <v>2906612.8999999994</v>
      </c>
    </row>
    <row r="28" spans="1:7">
      <c r="A28" s="63" t="s">
        <v>16</v>
      </c>
      <c r="B28" s="63"/>
      <c r="C28" s="3" t="s">
        <v>14</v>
      </c>
      <c r="E28" s="67"/>
      <c r="F28" s="67"/>
      <c r="G28" s="6"/>
    </row>
    <row r="29" spans="1:7">
      <c r="A29" s="59">
        <v>2013</v>
      </c>
      <c r="B29" s="59"/>
      <c r="C29" s="4">
        <f>D25</f>
        <v>3085579.0900000003</v>
      </c>
      <c r="E29" s="67"/>
      <c r="F29" s="67"/>
      <c r="G29" s="7"/>
    </row>
    <row r="30" spans="1:7">
      <c r="A30" s="59">
        <v>2014</v>
      </c>
      <c r="B30" s="59"/>
      <c r="C30" s="4">
        <f>E25</f>
        <v>3086159.18</v>
      </c>
      <c r="E30" s="67"/>
      <c r="F30" s="67"/>
      <c r="G30" s="7"/>
    </row>
    <row r="31" spans="1:7">
      <c r="B31" s="2" t="s">
        <v>18</v>
      </c>
      <c r="C31" s="4">
        <f>C30-C29</f>
        <v>580.08999999985099</v>
      </c>
      <c r="D31" t="s">
        <v>32</v>
      </c>
      <c r="E31" s="8"/>
      <c r="F31" s="8"/>
      <c r="G31" s="7"/>
    </row>
    <row r="33" spans="1:7">
      <c r="A33" s="69" t="s">
        <v>19</v>
      </c>
      <c r="B33" s="70"/>
      <c r="C33" s="71"/>
      <c r="D33" s="4">
        <v>7397497.6799999997</v>
      </c>
      <c r="G33" s="5"/>
    </row>
    <row r="34" spans="1:7">
      <c r="A34" s="9" t="s">
        <v>17</v>
      </c>
      <c r="B34" s="8"/>
      <c r="C34" s="10"/>
      <c r="D34" s="4">
        <f>E11</f>
        <v>3299726.62</v>
      </c>
      <c r="G34" s="5"/>
    </row>
    <row r="35" spans="1:7">
      <c r="A35" s="11" t="s">
        <v>15</v>
      </c>
      <c r="B35" s="12"/>
      <c r="C35" s="13"/>
      <c r="D35" s="4">
        <f>D34/D33*100</f>
        <v>44.605983843985477</v>
      </c>
      <c r="G35" s="5"/>
    </row>
    <row r="36" spans="1:7">
      <c r="G36" s="5"/>
    </row>
    <row r="37" spans="1:7">
      <c r="G37" s="5"/>
    </row>
    <row r="38" spans="1:7">
      <c r="G38" s="5"/>
    </row>
    <row r="40" spans="1:7">
      <c r="A40" s="72" t="s">
        <v>23</v>
      </c>
      <c r="B40" s="73"/>
      <c r="C40" s="3" t="s">
        <v>14</v>
      </c>
    </row>
    <row r="41" spans="1:7">
      <c r="A41" s="59" t="s">
        <v>24</v>
      </c>
      <c r="B41" s="59"/>
      <c r="C41" s="4">
        <f>F25</f>
        <v>3116753.9099999997</v>
      </c>
    </row>
    <row r="42" spans="1:7">
      <c r="A42" s="59" t="s">
        <v>17</v>
      </c>
      <c r="B42" s="59"/>
      <c r="C42" s="4">
        <f>E25</f>
        <v>3086159.18</v>
      </c>
    </row>
    <row r="43" spans="1:7">
      <c r="B43" s="2" t="s">
        <v>18</v>
      </c>
      <c r="C43" s="4">
        <f>C41-C42</f>
        <v>30594.729999999516</v>
      </c>
    </row>
    <row r="45" spans="1:7">
      <c r="A45" s="69" t="s">
        <v>19</v>
      </c>
      <c r="B45" s="70"/>
      <c r="C45" s="71"/>
      <c r="D45" s="4">
        <v>7338768.9800000004</v>
      </c>
    </row>
    <row r="46" spans="1:7">
      <c r="A46" s="9" t="s">
        <v>24</v>
      </c>
      <c r="B46" s="8"/>
      <c r="C46" s="10"/>
      <c r="D46" s="4">
        <f>F11</f>
        <v>3426462.94</v>
      </c>
    </row>
    <row r="47" spans="1:7">
      <c r="A47" s="11" t="s">
        <v>15</v>
      </c>
      <c r="B47" s="12"/>
      <c r="C47" s="13"/>
      <c r="D47" s="4">
        <f>D46/D45*100</f>
        <v>46.689886946134664</v>
      </c>
    </row>
    <row r="52" spans="1:6">
      <c r="A52" s="72" t="s">
        <v>26</v>
      </c>
      <c r="B52" s="73"/>
      <c r="C52" s="3" t="s">
        <v>14</v>
      </c>
    </row>
    <row r="53" spans="1:6">
      <c r="A53" s="59" t="s">
        <v>27</v>
      </c>
      <c r="B53" s="59"/>
      <c r="C53" s="4">
        <f>G25</f>
        <v>2906612.8999999994</v>
      </c>
    </row>
    <row r="54" spans="1:6">
      <c r="A54" s="59" t="s">
        <v>24</v>
      </c>
      <c r="B54" s="59"/>
      <c r="C54" s="4">
        <f>F25</f>
        <v>3116753.9099999997</v>
      </c>
    </row>
    <row r="55" spans="1:6">
      <c r="B55" s="2" t="s">
        <v>18</v>
      </c>
      <c r="C55" s="4">
        <f>C53-C54</f>
        <v>-210141.01000000024</v>
      </c>
    </row>
    <row r="57" spans="1:6">
      <c r="A57" s="69" t="s">
        <v>19</v>
      </c>
      <c r="B57" s="70"/>
      <c r="C57" s="71"/>
      <c r="D57" s="4">
        <v>7392643.6200000001</v>
      </c>
    </row>
    <row r="58" spans="1:6">
      <c r="A58" s="9" t="s">
        <v>27</v>
      </c>
      <c r="B58" s="8"/>
      <c r="C58" s="10"/>
      <c r="D58" s="4">
        <f>G11</f>
        <v>3206321.9299999997</v>
      </c>
    </row>
    <row r="59" spans="1:6">
      <c r="A59" s="11" t="s">
        <v>15</v>
      </c>
      <c r="B59" s="12"/>
      <c r="C59" s="13"/>
      <c r="D59" s="16">
        <f>D58/D57*100</f>
        <v>43.371790861467225</v>
      </c>
    </row>
    <row r="60" spans="1:6">
      <c r="C60" s="8"/>
      <c r="F60" t="s">
        <v>21</v>
      </c>
    </row>
    <row r="63" spans="1:6">
      <c r="A63" t="s">
        <v>33</v>
      </c>
    </row>
    <row r="64" spans="1:6">
      <c r="A64" t="s">
        <v>34</v>
      </c>
    </row>
    <row r="65" spans="1:1">
      <c r="A65" t="s">
        <v>35</v>
      </c>
    </row>
    <row r="66" spans="1:1">
      <c r="A66" t="s">
        <v>36</v>
      </c>
    </row>
  </sheetData>
  <mergeCells count="35">
    <mergeCell ref="A57:C57"/>
    <mergeCell ref="A41:B41"/>
    <mergeCell ref="A42:B42"/>
    <mergeCell ref="A45:C45"/>
    <mergeCell ref="A52:B52"/>
    <mergeCell ref="E30:F30"/>
    <mergeCell ref="A33:C33"/>
    <mergeCell ref="A40:B40"/>
    <mergeCell ref="A53:B53"/>
    <mergeCell ref="A54:B54"/>
    <mergeCell ref="A30:B30"/>
    <mergeCell ref="A14:C14"/>
    <mergeCell ref="A16:C16"/>
    <mergeCell ref="E29:F29"/>
    <mergeCell ref="A17:C17"/>
    <mergeCell ref="A18:C18"/>
    <mergeCell ref="A19:C19"/>
    <mergeCell ref="A20:C20"/>
    <mergeCell ref="A21:C21"/>
    <mergeCell ref="A22:C22"/>
    <mergeCell ref="A23:C23"/>
    <mergeCell ref="A25:C25"/>
    <mergeCell ref="A28:B28"/>
    <mergeCell ref="E28:F28"/>
    <mergeCell ref="A29:B29"/>
    <mergeCell ref="A9:C9"/>
    <mergeCell ref="A10:C10"/>
    <mergeCell ref="A11:C11"/>
    <mergeCell ref="A12:C12"/>
    <mergeCell ref="A13:C13"/>
    <mergeCell ref="A1:F1"/>
    <mergeCell ref="A3:E3"/>
    <mergeCell ref="A6:C6"/>
    <mergeCell ref="A7:C7"/>
    <mergeCell ref="A8:C8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workbookViewId="0">
      <selection activeCell="G69" sqref="G69"/>
    </sheetView>
  </sheetViews>
  <sheetFormatPr defaultRowHeight="12.75"/>
  <cols>
    <col min="2" max="2" width="20.5703125" customWidth="1"/>
    <col min="3" max="3" width="24" customWidth="1"/>
    <col min="4" max="4" width="12.7109375" customWidth="1"/>
    <col min="5" max="5" width="11.5703125" customWidth="1"/>
    <col min="6" max="6" width="14" customWidth="1"/>
    <col min="7" max="7" width="12.7109375" customWidth="1"/>
  </cols>
  <sheetData>
    <row r="1" spans="1:7" ht="18.75">
      <c r="A1" s="64" t="s">
        <v>0</v>
      </c>
      <c r="B1" s="65"/>
      <c r="C1" s="65"/>
      <c r="D1" s="65"/>
      <c r="E1" s="65"/>
      <c r="F1" s="65"/>
    </row>
    <row r="3" spans="1:7">
      <c r="A3" s="58" t="s">
        <v>25</v>
      </c>
      <c r="B3" s="58"/>
      <c r="C3" s="58"/>
      <c r="D3" s="58"/>
      <c r="E3" s="58"/>
    </row>
    <row r="4" spans="1:7">
      <c r="A4" s="1"/>
      <c r="B4" s="1"/>
      <c r="C4" s="1"/>
      <c r="D4" s="1"/>
      <c r="E4" s="1"/>
    </row>
    <row r="5" spans="1:7">
      <c r="D5" s="3">
        <v>2013</v>
      </c>
      <c r="E5" s="14">
        <v>2014</v>
      </c>
      <c r="F5" s="14">
        <v>2015</v>
      </c>
      <c r="G5" s="14">
        <v>2016</v>
      </c>
    </row>
    <row r="6" spans="1:7">
      <c r="A6" s="59" t="s">
        <v>1</v>
      </c>
      <c r="B6" s="59"/>
      <c r="C6" s="59"/>
      <c r="D6" s="4">
        <v>2946744.87</v>
      </c>
      <c r="E6" s="4">
        <v>3047150.54</v>
      </c>
      <c r="F6" s="4"/>
      <c r="G6" s="4"/>
    </row>
    <row r="7" spans="1:7">
      <c r="A7" s="59" t="s">
        <v>2</v>
      </c>
      <c r="B7" s="59"/>
      <c r="C7" s="59"/>
      <c r="D7" s="4">
        <v>183061.18</v>
      </c>
      <c r="E7" s="4">
        <v>201700.08</v>
      </c>
      <c r="F7" s="4"/>
      <c r="G7" s="4"/>
    </row>
    <row r="8" spans="1:7">
      <c r="A8" s="59" t="s">
        <v>20</v>
      </c>
      <c r="B8" s="59"/>
      <c r="C8" s="59"/>
      <c r="D8" s="4">
        <v>56000</v>
      </c>
      <c r="E8" s="4">
        <v>23000</v>
      </c>
      <c r="F8" s="4"/>
      <c r="G8" s="4"/>
    </row>
    <row r="9" spans="1:7">
      <c r="A9" s="59" t="s">
        <v>29</v>
      </c>
      <c r="B9" s="59"/>
      <c r="C9" s="59"/>
      <c r="D9" s="4">
        <v>9000</v>
      </c>
      <c r="E9" s="4">
        <v>24000</v>
      </c>
      <c r="F9" s="4"/>
      <c r="G9" s="4"/>
    </row>
    <row r="10" spans="1:7">
      <c r="A10" s="59" t="s">
        <v>28</v>
      </c>
      <c r="B10" s="59"/>
      <c r="C10" s="59"/>
      <c r="D10" s="4"/>
      <c r="E10" s="4">
        <v>17776</v>
      </c>
      <c r="F10" s="4"/>
      <c r="G10" s="4"/>
    </row>
    <row r="11" spans="1:7">
      <c r="A11" s="59" t="s">
        <v>3</v>
      </c>
      <c r="B11" s="59"/>
      <c r="C11" s="59"/>
      <c r="D11" s="4">
        <f>SUM(D6:D10)</f>
        <v>3194806.0500000003</v>
      </c>
      <c r="E11" s="15">
        <f>SUM(E6:E10)</f>
        <v>3313626.62</v>
      </c>
      <c r="F11" s="15">
        <f>SUM(F6:F10)</f>
        <v>0</v>
      </c>
      <c r="G11" s="15">
        <f>SUM(G6:G10)</f>
        <v>0</v>
      </c>
    </row>
    <row r="12" spans="1:7">
      <c r="A12" s="59" t="s">
        <v>4</v>
      </c>
      <c r="B12" s="59"/>
      <c r="C12" s="59"/>
      <c r="D12" s="4"/>
      <c r="E12" s="4"/>
      <c r="F12" s="4"/>
      <c r="G12" s="4"/>
    </row>
    <row r="13" spans="1:7">
      <c r="A13" s="60"/>
      <c r="B13" s="61"/>
      <c r="C13" s="62"/>
      <c r="D13" s="4"/>
      <c r="E13" s="4"/>
      <c r="F13" s="4"/>
      <c r="G13" s="4"/>
    </row>
    <row r="14" spans="1:7">
      <c r="A14" s="59" t="s">
        <v>5</v>
      </c>
      <c r="B14" s="59"/>
      <c r="C14" s="59"/>
      <c r="D14" s="4">
        <v>47672.94</v>
      </c>
      <c r="E14" s="4"/>
      <c r="F14" s="4"/>
      <c r="G14" s="4"/>
    </row>
    <row r="15" spans="1:7">
      <c r="A15" s="59" t="s">
        <v>6</v>
      </c>
      <c r="B15" s="59"/>
      <c r="C15" s="59"/>
      <c r="D15" s="4">
        <v>18000</v>
      </c>
      <c r="E15" s="4"/>
      <c r="F15" s="4"/>
      <c r="G15" s="4"/>
    </row>
    <row r="16" spans="1:7">
      <c r="A16" s="59" t="s">
        <v>7</v>
      </c>
      <c r="B16" s="59"/>
      <c r="C16" s="59"/>
      <c r="D16" s="4">
        <v>4500</v>
      </c>
      <c r="E16" s="4"/>
      <c r="F16" s="4"/>
      <c r="G16" s="4"/>
    </row>
    <row r="17" spans="1:7">
      <c r="A17" s="59" t="s">
        <v>8</v>
      </c>
      <c r="B17" s="59"/>
      <c r="C17" s="59"/>
      <c r="D17" s="4">
        <v>60000</v>
      </c>
      <c r="E17" s="4"/>
      <c r="F17" s="4"/>
      <c r="G17" s="4"/>
    </row>
    <row r="18" spans="1:7">
      <c r="A18" s="59" t="s">
        <v>9</v>
      </c>
      <c r="B18" s="59"/>
      <c r="C18" s="59"/>
      <c r="D18" s="4">
        <v>39054.019999999997</v>
      </c>
      <c r="E18" s="4"/>
      <c r="F18" s="4"/>
      <c r="G18" s="4"/>
    </row>
    <row r="19" spans="1:7">
      <c r="A19" s="59"/>
      <c r="B19" s="59"/>
      <c r="C19" s="59"/>
      <c r="D19" s="4"/>
      <c r="E19" s="4"/>
      <c r="F19" s="4"/>
      <c r="G19" s="4"/>
    </row>
    <row r="20" spans="1:7">
      <c r="A20" s="59" t="s">
        <v>10</v>
      </c>
      <c r="B20" s="59"/>
      <c r="C20" s="59"/>
      <c r="D20" s="4"/>
      <c r="E20" s="4"/>
      <c r="F20" s="4"/>
      <c r="G20" s="4"/>
    </row>
    <row r="21" spans="1:7">
      <c r="A21" s="59" t="s">
        <v>11</v>
      </c>
      <c r="B21" s="59"/>
      <c r="C21" s="59"/>
      <c r="D21" s="4"/>
      <c r="E21" s="4"/>
      <c r="F21" s="4"/>
      <c r="G21" s="4"/>
    </row>
    <row r="22" spans="1:7">
      <c r="A22" s="59" t="s">
        <v>12</v>
      </c>
      <c r="B22" s="59"/>
      <c r="C22" s="59"/>
      <c r="D22" s="4"/>
      <c r="E22" s="4"/>
      <c r="F22" s="4"/>
      <c r="G22" s="4"/>
    </row>
    <row r="23" spans="1:7">
      <c r="A23" s="2"/>
      <c r="B23" s="2"/>
      <c r="C23" s="2" t="s">
        <v>22</v>
      </c>
      <c r="D23" s="4">
        <f>SUM(D14:D22)</f>
        <v>169226.96</v>
      </c>
      <c r="E23" s="4"/>
      <c r="F23" s="4"/>
      <c r="G23" s="4"/>
    </row>
    <row r="24" spans="1:7">
      <c r="A24" s="59" t="s">
        <v>13</v>
      </c>
      <c r="B24" s="59"/>
      <c r="C24" s="59"/>
      <c r="D24" s="4">
        <f>D11-D23</f>
        <v>3025579.0900000003</v>
      </c>
      <c r="E24" s="4">
        <f>E11-E14-E15-E16-E17-E18-E20-E21-E22</f>
        <v>3313626.62</v>
      </c>
      <c r="F24" s="4">
        <f>F11-F14-F15-F16-F17-F18</f>
        <v>0</v>
      </c>
      <c r="G24" s="4">
        <f>G11-G14-G15-G16-G17-G18</f>
        <v>0</v>
      </c>
    </row>
    <row r="27" spans="1:7">
      <c r="A27" s="63" t="s">
        <v>16</v>
      </c>
      <c r="B27" s="63"/>
      <c r="C27" s="3" t="s">
        <v>14</v>
      </c>
      <c r="E27" s="67"/>
      <c r="F27" s="67"/>
      <c r="G27" s="6"/>
    </row>
    <row r="28" spans="1:7">
      <c r="A28" s="59">
        <v>2013</v>
      </c>
      <c r="B28" s="59"/>
      <c r="C28" s="4">
        <f>D24</f>
        <v>3025579.0900000003</v>
      </c>
      <c r="E28" s="67"/>
      <c r="F28" s="67"/>
      <c r="G28" s="7"/>
    </row>
    <row r="29" spans="1:7">
      <c r="A29" s="59">
        <v>2014</v>
      </c>
      <c r="B29" s="59"/>
      <c r="C29" s="4">
        <f>E24</f>
        <v>3313626.62</v>
      </c>
      <c r="E29" s="67"/>
      <c r="F29" s="67"/>
      <c r="G29" s="7"/>
    </row>
    <row r="30" spans="1:7">
      <c r="B30" s="2" t="s">
        <v>18</v>
      </c>
      <c r="C30" s="4">
        <f>C29-C28</f>
        <v>288047.5299999998</v>
      </c>
      <c r="E30" s="8"/>
      <c r="F30" s="8"/>
      <c r="G30" s="7"/>
    </row>
    <row r="32" spans="1:7">
      <c r="A32" s="69" t="s">
        <v>19</v>
      </c>
      <c r="B32" s="70"/>
      <c r="C32" s="71"/>
      <c r="D32" s="4">
        <v>7509566.3799999999</v>
      </c>
      <c r="G32" s="5"/>
    </row>
    <row r="33" spans="1:7">
      <c r="A33" s="9" t="s">
        <v>17</v>
      </c>
      <c r="B33" s="8"/>
      <c r="C33" s="10"/>
      <c r="D33" s="4">
        <f>E11</f>
        <v>3313626.62</v>
      </c>
      <c r="G33" s="5"/>
    </row>
    <row r="34" spans="1:7">
      <c r="A34" s="11" t="s">
        <v>15</v>
      </c>
      <c r="B34" s="12"/>
      <c r="C34" s="13"/>
      <c r="D34" s="4">
        <f>D33/D32*100</f>
        <v>44.125405547051045</v>
      </c>
      <c r="G34" s="5"/>
    </row>
    <row r="35" spans="1:7">
      <c r="G35" s="5"/>
    </row>
    <row r="36" spans="1:7">
      <c r="G36" s="5"/>
    </row>
    <row r="37" spans="1:7">
      <c r="G37" s="5"/>
    </row>
    <row r="39" spans="1:7">
      <c r="A39" s="72" t="s">
        <v>23</v>
      </c>
      <c r="B39" s="73"/>
      <c r="C39" s="3" t="s">
        <v>14</v>
      </c>
    </row>
    <row r="40" spans="1:7">
      <c r="A40" s="59" t="s">
        <v>24</v>
      </c>
      <c r="B40" s="59"/>
      <c r="C40" s="4">
        <f>F24</f>
        <v>0</v>
      </c>
    </row>
    <row r="41" spans="1:7">
      <c r="A41" s="59" t="s">
        <v>17</v>
      </c>
      <c r="B41" s="59"/>
      <c r="C41" s="4">
        <f>E24</f>
        <v>3313626.62</v>
      </c>
    </row>
    <row r="42" spans="1:7">
      <c r="B42" s="2" t="s">
        <v>18</v>
      </c>
      <c r="C42" s="4">
        <f>C40-C41</f>
        <v>-3313626.62</v>
      </c>
    </row>
    <row r="44" spans="1:7">
      <c r="A44" s="69" t="s">
        <v>19</v>
      </c>
      <c r="B44" s="70"/>
      <c r="C44" s="71"/>
      <c r="D44" s="4"/>
    </row>
    <row r="45" spans="1:7">
      <c r="A45" s="9" t="s">
        <v>17</v>
      </c>
      <c r="B45" s="8"/>
      <c r="C45" s="10"/>
      <c r="D45" s="4">
        <f>F11</f>
        <v>0</v>
      </c>
    </row>
    <row r="46" spans="1:7">
      <c r="A46" s="11" t="s">
        <v>15</v>
      </c>
      <c r="B46" s="12"/>
      <c r="C46" s="13"/>
      <c r="D46" s="4" t="e">
        <f>D45/D44*100</f>
        <v>#DIV/0!</v>
      </c>
    </row>
    <row r="51" spans="1:6">
      <c r="A51" s="72" t="s">
        <v>26</v>
      </c>
      <c r="B51" s="73"/>
      <c r="C51" s="3" t="s">
        <v>14</v>
      </c>
    </row>
    <row r="52" spans="1:6">
      <c r="A52" s="59" t="s">
        <v>27</v>
      </c>
      <c r="B52" s="59"/>
      <c r="C52" s="4">
        <f>G24</f>
        <v>0</v>
      </c>
    </row>
    <row r="53" spans="1:6">
      <c r="A53" s="59" t="s">
        <v>24</v>
      </c>
      <c r="B53" s="59"/>
      <c r="C53" s="4">
        <f>F24</f>
        <v>0</v>
      </c>
    </row>
    <row r="54" spans="1:6">
      <c r="B54" s="2" t="s">
        <v>18</v>
      </c>
      <c r="C54" s="4">
        <f>C52-C53</f>
        <v>0</v>
      </c>
    </row>
    <row r="56" spans="1:6">
      <c r="A56" s="69" t="s">
        <v>19</v>
      </c>
      <c r="B56" s="70"/>
      <c r="C56" s="71"/>
      <c r="D56" s="4">
        <v>6996288.8399999999</v>
      </c>
    </row>
    <row r="57" spans="1:6">
      <c r="A57" s="9" t="s">
        <v>24</v>
      </c>
      <c r="B57" s="8"/>
      <c r="C57" s="10"/>
      <c r="D57" s="4">
        <f>G11</f>
        <v>0</v>
      </c>
    </row>
    <row r="58" spans="1:6">
      <c r="A58" s="11" t="s">
        <v>15</v>
      </c>
      <c r="B58" s="12"/>
      <c r="C58" s="13"/>
      <c r="D58" s="16">
        <f>D57/D56*100</f>
        <v>0</v>
      </c>
    </row>
    <row r="59" spans="1:6">
      <c r="C59" s="8"/>
      <c r="F59" t="s">
        <v>21</v>
      </c>
    </row>
  </sheetData>
  <mergeCells count="35">
    <mergeCell ref="A1:F1"/>
    <mergeCell ref="A3:E3"/>
    <mergeCell ref="A6:C6"/>
    <mergeCell ref="A7:C7"/>
    <mergeCell ref="A12:C12"/>
    <mergeCell ref="A14:C14"/>
    <mergeCell ref="A15:C15"/>
    <mergeCell ref="A8:C8"/>
    <mergeCell ref="A9:C9"/>
    <mergeCell ref="A10:C10"/>
    <mergeCell ref="A11:C11"/>
    <mergeCell ref="A13:C13"/>
    <mergeCell ref="A20:C20"/>
    <mergeCell ref="A21:C21"/>
    <mergeCell ref="A22:C22"/>
    <mergeCell ref="A24:C24"/>
    <mergeCell ref="A16:C16"/>
    <mergeCell ref="A17:C17"/>
    <mergeCell ref="A18:C18"/>
    <mergeCell ref="A19:C19"/>
    <mergeCell ref="A29:B29"/>
    <mergeCell ref="E29:F29"/>
    <mergeCell ref="A32:C32"/>
    <mergeCell ref="A39:B39"/>
    <mergeCell ref="A27:B27"/>
    <mergeCell ref="E27:F27"/>
    <mergeCell ref="A28:B28"/>
    <mergeCell ref="E28:F28"/>
    <mergeCell ref="A52:B52"/>
    <mergeCell ref="A53:B53"/>
    <mergeCell ref="A56:C56"/>
    <mergeCell ref="A40:B40"/>
    <mergeCell ref="A41:B41"/>
    <mergeCell ref="A44:C44"/>
    <mergeCell ref="A51:B51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CALCOLO MEDIA</vt:lpstr>
      <vt:lpstr>25 11 2015</vt:lpstr>
      <vt:lpstr>bilancio 2020 2021 2022</vt:lpstr>
      <vt:lpstr>30 09 2014</vt:lpstr>
      <vt:lpstr>12 09 14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UFFICIO MANDATI 2</dc:creator>
  <cp:lastModifiedBy>segreteria</cp:lastModifiedBy>
  <cp:lastPrinted>2020-03-11T10:42:29Z</cp:lastPrinted>
  <dcterms:created xsi:type="dcterms:W3CDTF">2008-09-15T14:09:43Z</dcterms:created>
  <dcterms:modified xsi:type="dcterms:W3CDTF">2020-04-10T09:57:57Z</dcterms:modified>
</cp:coreProperties>
</file>